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C:\Users\martina.zubcic\Desktop\završni račun 2023. objavan na stranice - najnovija verzija\"/>
    </mc:Choice>
  </mc:AlternateContent>
  <xr:revisionPtr revIDLastSave="0" documentId="13_ncr:1_{B8CEB59E-B7F8-4F25-8816-1ADE1816DB6A}"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730" windowHeight="1116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E302" i="9" s="1"/>
  <c r="B302" i="9" s="1"/>
  <c r="F302" i="9"/>
  <c r="H301" i="9"/>
  <c r="G301" i="9"/>
  <c r="F301" i="9"/>
  <c r="E301" i="9"/>
  <c r="B301" i="9"/>
  <c r="H300" i="9"/>
  <c r="E300" i="9" s="1"/>
  <c r="B300" i="9" s="1"/>
  <c r="G300" i="9"/>
  <c r="F300" i="9"/>
  <c r="H299" i="9"/>
  <c r="G299" i="9"/>
  <c r="F299" i="9"/>
  <c r="E299" i="9"/>
  <c r="B299" i="9" s="1"/>
  <c r="H298" i="9"/>
  <c r="G298" i="9"/>
  <c r="F298" i="9"/>
  <c r="E298" i="9"/>
  <c r="B298" i="9"/>
  <c r="H297" i="9"/>
  <c r="G297" i="9"/>
  <c r="E297" i="9" s="1"/>
  <c r="B297" i="9" s="1"/>
  <c r="F297" i="9"/>
  <c r="H296" i="9"/>
  <c r="G296" i="9"/>
  <c r="F296" i="9"/>
  <c r="E296" i="9"/>
  <c r="B296" i="9"/>
  <c r="H295" i="9"/>
  <c r="G295" i="9"/>
  <c r="F295" i="9"/>
  <c r="E295" i="9"/>
  <c r="B295" i="9" s="1"/>
  <c r="H294" i="9"/>
  <c r="G294" i="9"/>
  <c r="F294" i="9"/>
  <c r="E294" i="9"/>
  <c r="B294" i="9"/>
  <c r="H293" i="9"/>
  <c r="G293" i="9"/>
  <c r="E293" i="9" s="1"/>
  <c r="B293" i="9" s="1"/>
  <c r="F293" i="9"/>
  <c r="H292" i="9"/>
  <c r="E292" i="9" s="1"/>
  <c r="B292" i="9" s="1"/>
  <c r="G292" i="9"/>
  <c r="F292" i="9"/>
  <c r="H291" i="9"/>
  <c r="G291" i="9"/>
  <c r="F291" i="9"/>
  <c r="E291" i="9"/>
  <c r="B291" i="9"/>
  <c r="F290" i="9"/>
  <c r="F289" i="9"/>
  <c r="H288" i="9"/>
  <c r="G288" i="9"/>
  <c r="F288" i="9"/>
  <c r="E288" i="9"/>
  <c r="B288" i="9"/>
  <c r="H287" i="9"/>
  <c r="G287" i="9"/>
  <c r="F287" i="9"/>
  <c r="E287" i="9"/>
  <c r="B287" i="9" s="1"/>
  <c r="H286" i="9"/>
  <c r="G286" i="9"/>
  <c r="E286" i="9" s="1"/>
  <c r="B286" i="9" s="1"/>
  <c r="F286" i="9"/>
  <c r="H285" i="9"/>
  <c r="G285" i="9"/>
  <c r="E285" i="9" s="1"/>
  <c r="B285" i="9" s="1"/>
  <c r="F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B217" i="9" s="1"/>
  <c r="E217" i="9"/>
  <c r="M216" i="9"/>
  <c r="L216" i="9"/>
  <c r="F216" i="9"/>
  <c r="E216" i="9"/>
  <c r="B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E33" i="9" s="1"/>
  <c r="B33" i="9" s="1"/>
  <c r="G33" i="9"/>
  <c r="F33" i="9"/>
  <c r="H32" i="9"/>
  <c r="G32" i="9"/>
  <c r="F32" i="9"/>
  <c r="E32" i="9"/>
  <c r="B32" i="9" s="1"/>
  <c r="H31" i="9"/>
  <c r="G31" i="9"/>
  <c r="F31" i="9"/>
  <c r="E31" i="9"/>
  <c r="B31" i="9"/>
  <c r="H30" i="9"/>
  <c r="G30" i="9"/>
  <c r="F30" i="9"/>
  <c r="E30" i="9"/>
  <c r="B30" i="9"/>
  <c r="H29" i="9"/>
  <c r="G29" i="9"/>
  <c r="F29" i="9"/>
  <c r="E29" i="9"/>
  <c r="B29" i="9"/>
  <c r="H28" i="9"/>
  <c r="G28" i="9"/>
  <c r="F28" i="9"/>
  <c r="E28" i="9"/>
  <c r="B28" i="9"/>
  <c r="H27" i="9"/>
  <c r="G27" i="9"/>
  <c r="E27" i="9" s="1"/>
  <c r="B27" i="9" s="1"/>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1" i="9"/>
  <c r="G21" i="9"/>
  <c r="E21" i="9" s="1"/>
  <c r="F152" i="4"/>
  <c r="D407" i="4"/>
  <c r="F298" i="4"/>
  <c r="D408" i="4"/>
  <c r="F350" i="4"/>
  <c r="E408" i="4"/>
  <c r="D403" i="1" s="1"/>
  <c r="D643" i="4"/>
  <c r="F416" i="4"/>
  <c r="D644" i="4"/>
  <c r="F417" i="4"/>
  <c r="E644" i="4"/>
  <c r="D638" i="1" s="1"/>
  <c r="D635" i="4"/>
  <c r="F420" i="4"/>
  <c r="D636" i="4"/>
  <c r="F528" i="4"/>
  <c r="E636" i="4"/>
  <c r="D630" i="1" s="1"/>
  <c r="G143" i="9"/>
  <c r="E143" i="9" s="1"/>
  <c r="B143" i="9" s="1"/>
  <c r="F603" i="4"/>
  <c r="G284" i="9"/>
  <c r="E284" i="9" s="1"/>
  <c r="B284" i="9" s="1"/>
  <c r="G278" i="9"/>
  <c r="E278" i="9" s="1"/>
  <c r="F6" i="5"/>
  <c r="G289" i="9"/>
  <c r="E289" i="9" s="1"/>
  <c r="B289" i="9" s="1"/>
  <c r="F88" i="5"/>
  <c r="G290" i="9"/>
  <c r="E290" i="9" s="1"/>
  <c r="B290" i="9" s="1"/>
  <c r="F149" i="5"/>
  <c r="G307" i="9"/>
  <c r="E307" i="9" s="1"/>
  <c r="B307" i="9" s="1"/>
  <c r="F177" i="5"/>
  <c r="G309" i="9"/>
  <c r="E309" i="9" s="1"/>
  <c r="B309" i="9" s="1"/>
  <c r="F190" i="5"/>
  <c r="G310" i="9"/>
  <c r="E310" i="9" s="1"/>
  <c r="B310" i="9" s="1"/>
  <c r="F206" i="5"/>
  <c r="D141" i="6"/>
  <c r="F5"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K1450" i="9" l="1"/>
  <c r="G313" i="9"/>
  <c r="E313" i="9" s="1"/>
  <c r="B313" i="9" s="1"/>
  <c r="I34" i="3"/>
  <c r="C1517" i="1"/>
  <c r="G312" i="9"/>
  <c r="E312" i="9" s="1"/>
  <c r="F141" i="6"/>
  <c r="H28" i="3"/>
  <c r="C1435" i="1"/>
  <c r="G317" i="9"/>
  <c r="E317" i="9" s="1"/>
  <c r="B278" i="9"/>
  <c r="E277" i="9"/>
  <c r="I8" i="3" s="1"/>
  <c r="F636" i="4"/>
  <c r="C630" i="1"/>
  <c r="F635" i="4"/>
  <c r="C629" i="1"/>
  <c r="F644" i="4"/>
  <c r="C638" i="1"/>
  <c r="F643" i="4"/>
  <c r="C637" i="1"/>
  <c r="F408" i="4"/>
  <c r="C403" i="1"/>
  <c r="F407" i="4"/>
  <c r="C402" i="1"/>
  <c r="B21" i="9"/>
  <c r="E640" i="4"/>
  <c r="E415" i="4"/>
  <c r="D410" i="1" s="1"/>
  <c r="D408" i="1"/>
  <c r="D413" i="4"/>
  <c r="D291" i="4"/>
  <c r="F289" i="4"/>
  <c r="C285" i="1"/>
  <c r="D290" i="4"/>
  <c r="E639" i="4"/>
  <c r="E414" i="4"/>
  <c r="D409" i="1" s="1"/>
  <c r="D407" i="1"/>
  <c r="D639" i="4"/>
  <c r="D414" i="4"/>
  <c r="F412" i="4"/>
  <c r="C407" i="1"/>
  <c r="M3" i="9"/>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317" i="9"/>
  <c r="E316" i="9"/>
  <c r="H1435" i="1"/>
  <c r="G1435" i="1"/>
  <c r="H9" i="3"/>
  <c r="B312" i="9"/>
  <c r="E311"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6" i="9"/>
  <c r="E276" i="9" s="1"/>
  <c r="B276" i="9" s="1"/>
  <c r="H635" i="1"/>
  <c r="G635" i="1"/>
  <c r="F645" i="4"/>
  <c r="H18" i="3"/>
  <c r="C639" i="1"/>
  <c r="H639" i="1" l="1"/>
  <c r="G639" i="1"/>
  <c r="H7" i="3"/>
  <c r="H640" i="1"/>
  <c r="G640" i="1"/>
  <c r="J3" i="9" l="1"/>
  <c r="H274" i="9" l="1"/>
  <c r="G274" i="9"/>
  <c r="E274" i="9" s="1"/>
  <c r="M272" i="9"/>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20" i="9"/>
  <c r="F3" i="9" s="1"/>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<sst xmlns="http://schemas.openxmlformats.org/spreadsheetml/2006/main" count="4369" uniqueCount="3421">
  <si>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</si>
  <si>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</si>
  <si>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</si>
  <si>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</si>
  <si>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</si>
  <si>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</si>
  <si>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</si>
  <si>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</si>
  <si>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</si>
  <si>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</si>
  <si>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</si>
  <si>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</si>
  <si>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</si>
  <si>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</si>
  <si>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</si>
  <si>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</si>
  <si>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</si>
  <si>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</si>
  <si>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</si>
  <si>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</si>
  <si>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</si>
  <si>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</si>
  <si>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</si>
  <si>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</si>
  <si>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</si>
  <si>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</si>
  <si>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</si>
  <si>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</si>
  <si>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</si>
  <si>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</si>
  <si>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</si>
  <si>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I STRUKOVNA ŠKOLA BERNARDINA FRANKOPANA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</si>
  <si>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</si>
  <si>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</si>
  <si>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</si>
  <si>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</si>
  <si>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</si>
  <si>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</si>
  <si>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</si>
  <si>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</si>
  <si>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</si>
  <si>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</si>
  <si>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</si>
  <si>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</si>
  <si>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</si>
  <si>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</si>
  <si>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</si>
  <si>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</si>
  <si>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</si>
  <si>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21527 - GIMNAZIJA I STRUKOVNA ŠKOLA BERNARDINA FRANKOPANA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</si>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</sst>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1271362.1500000001</v>
      </c>
      <c r="D2" s="6">
        <f>'PR-RAS'!E6</f>
        <v>1342849.12</v>
      </c>
      <c r="E2" s="6">
        <v>0</v>
      </c>
      <c r="F2" s="6">
        <v>0</v>
      </c>
      <c r="G2" s="7">
        <f t="shared" ref="G2:G264" si="0">(B2/1000)*(C2*1+D2*2)</f>
        <v>3957.0603900000006</v>
      </c>
      <c r="H2" s="7">
        <f t="shared" ref="H2:H264" si="1">ABS(C2-ROUND(C2,0))+ABS(D2-ROUND(D2,0))</f>
        <v>0.2700000002514571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1147008.8600000001</v>
      </c>
      <c r="D46" s="1">
        <f>'PR-RAS'!E50</f>
        <v>1181820.29</v>
      </c>
      <c r="E46" s="1">
        <v>0</v>
      </c>
      <c r="F46" s="1">
        <v>0</v>
      </c>
      <c r="G46" s="2">
        <f t="shared" si="0"/>
        <v>157979.22480000003</v>
      </c>
      <c r="H46" s="2">
        <f t="shared" si="1"/>
        <v>0.42999999993480742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10038.950000000001</v>
      </c>
      <c r="D50" s="1">
        <f>'PR-RAS'!E54</f>
        <v>8196.7900000000009</v>
      </c>
      <c r="E50" s="1">
        <v>0</v>
      </c>
      <c r="F50" s="1">
        <v>0</v>
      </c>
      <c r="G50" s="2">
        <f t="shared" si="0"/>
        <v>1295.1939700000003</v>
      </c>
      <c r="H50" s="2">
        <f t="shared" si="1"/>
        <v>0.25999999999839929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10038.950000000001</v>
      </c>
      <c r="D51" s="1">
        <f>'PR-RAS'!E55</f>
        <v>8196.7900000000009</v>
      </c>
      <c r="E51" s="1">
        <v>0</v>
      </c>
      <c r="F51" s="1">
        <v>0</v>
      </c>
      <c r="G51" s="2">
        <f t="shared" si="0"/>
        <v>1321.6265000000003</v>
      </c>
      <c r="H51" s="2">
        <f t="shared" si="1"/>
        <v>0.25999999999839929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1136969.9100000001</v>
      </c>
      <c r="D64" s="1">
        <f>'PR-RAS'!E68</f>
        <v>1173623.5</v>
      </c>
      <c r="E64" s="1">
        <v>0</v>
      </c>
      <c r="F64" s="1">
        <v>0</v>
      </c>
      <c r="G64" s="2">
        <f t="shared" si="0"/>
        <v>219505.66533000002</v>
      </c>
      <c r="H64" s="2">
        <f t="shared" si="1"/>
        <v>0.58999999985098839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1136029.6200000001</v>
      </c>
      <c r="D65" s="1">
        <f>'PR-RAS'!E69</f>
        <v>1173185.5</v>
      </c>
      <c r="E65" s="1">
        <v>0</v>
      </c>
      <c r="F65" s="1">
        <v>0</v>
      </c>
      <c r="G65" s="2">
        <f t="shared" si="0"/>
        <v>222873.63968000002</v>
      </c>
      <c r="H65" s="2">
        <f t="shared" si="1"/>
        <v>0.87999999988824129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940.29</v>
      </c>
      <c r="D66" s="1">
        <f>'PR-RAS'!E70</f>
        <v>438</v>
      </c>
      <c r="E66" s="1">
        <v>0</v>
      </c>
      <c r="F66" s="1">
        <v>0</v>
      </c>
      <c r="G66" s="2">
        <f t="shared" si="0"/>
        <v>118.05885000000001</v>
      </c>
      <c r="H66" s="2">
        <f t="shared" si="1"/>
        <v>0.28999999999996362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v>
      </c>
      <c r="D78" s="1">
        <f>'PR-RAS'!E82</f>
        <v>0</v>
      </c>
      <c r="E78" s="1">
        <v>0</v>
      </c>
      <c r="F78" s="1">
        <v>0</v>
      </c>
      <c r="G78" s="2">
        <f t="shared" si="0"/>
        <v>7.7000000000000002E-3</v>
      </c>
      <c r="H78" s="2">
        <f t="shared" si="1"/>
        <v>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v>
      </c>
      <c r="D79" s="1">
        <f>'PR-RAS'!E83</f>
        <v>0</v>
      </c>
      <c r="E79" s="1">
        <v>0</v>
      </c>
      <c r="F79" s="1">
        <v>0</v>
      </c>
      <c r="G79" s="2">
        <f t="shared" si="0"/>
        <v>7.8000000000000005E-3</v>
      </c>
      <c r="H79" s="2">
        <f t="shared" si="1"/>
        <v>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v>
      </c>
      <c r="D81" s="1">
        <f>'PR-RAS'!E85</f>
        <v>0</v>
      </c>
      <c r="E81" s="1">
        <v>0</v>
      </c>
      <c r="F81" s="1">
        <v>0</v>
      </c>
      <c r="G81" s="2">
        <f t="shared" si="0"/>
        <v>8.0000000000000002E-3</v>
      </c>
      <c r="H81" s="2">
        <f t="shared" si="1"/>
        <v>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7908</v>
      </c>
      <c r="D102" s="1">
        <f>'PR-RAS'!E106</f>
        <v>16341.02</v>
      </c>
      <c r="E102" s="1">
        <v>0</v>
      </c>
      <c r="F102" s="1">
        <v>0</v>
      </c>
      <c r="G102" s="2">
        <f t="shared" si="0"/>
        <v>4099.5940399999999</v>
      </c>
      <c r="H102" s="2">
        <f t="shared" si="1"/>
        <v>2.0000000000436557E-2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7908</v>
      </c>
      <c r="D108" s="1">
        <f>'PR-RAS'!E112</f>
        <v>16341.02</v>
      </c>
      <c r="E108" s="1">
        <v>0</v>
      </c>
      <c r="F108" s="1">
        <v>0</v>
      </c>
      <c r="G108" s="2">
        <f t="shared" si="0"/>
        <v>4343.1342800000002</v>
      </c>
      <c r="H108" s="2">
        <f t="shared" si="1"/>
        <v>2.0000000000436557E-2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7908</v>
      </c>
      <c r="D113" s="1">
        <f>'PR-RAS'!E117</f>
        <v>16341.02</v>
      </c>
      <c r="E113" s="1">
        <v>0</v>
      </c>
      <c r="F113" s="1">
        <v>0</v>
      </c>
      <c r="G113" s="2">
        <f t="shared" si="0"/>
        <v>4546.0844800000004</v>
      </c>
      <c r="H113" s="2">
        <f t="shared" si="1"/>
        <v>2.0000000000436557E-2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2250.71</v>
      </c>
      <c r="D120" s="1">
        <f>'PR-RAS'!E124</f>
        <v>4167.45</v>
      </c>
      <c r="E120" s="1">
        <v>0</v>
      </c>
      <c r="F120" s="1">
        <v>0</v>
      </c>
      <c r="G120" s="2">
        <f t="shared" si="0"/>
        <v>1259.68759</v>
      </c>
      <c r="H120" s="2">
        <f t="shared" si="1"/>
        <v>0.73999999999978172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41.48</v>
      </c>
      <c r="D121" s="1">
        <f>'PR-RAS'!E125</f>
        <v>857.09</v>
      </c>
      <c r="E121" s="1">
        <v>0</v>
      </c>
      <c r="F121" s="1">
        <v>0</v>
      </c>
      <c r="G121" s="2">
        <f t="shared" si="0"/>
        <v>210.67920000000001</v>
      </c>
      <c r="H121" s="2">
        <f t="shared" si="1"/>
        <v>0.57000000000002871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41.48</v>
      </c>
      <c r="D123" s="1">
        <f>'PR-RAS'!E127</f>
        <v>857.09</v>
      </c>
      <c r="E123" s="1">
        <v>0</v>
      </c>
      <c r="F123" s="1">
        <v>0</v>
      </c>
      <c r="G123" s="2">
        <f t="shared" si="0"/>
        <v>214.19051999999999</v>
      </c>
      <c r="H123" s="2">
        <f t="shared" si="1"/>
        <v>0.57000000000002871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2209.23</v>
      </c>
      <c r="D124" s="1">
        <f>'PR-RAS'!E128</f>
        <v>3310.3599999999997</v>
      </c>
      <c r="E124" s="1">
        <v>0</v>
      </c>
      <c r="F124" s="1">
        <v>0</v>
      </c>
      <c r="G124" s="2">
        <f t="shared" si="0"/>
        <v>1086.0838499999998</v>
      </c>
      <c r="H124" s="2">
        <f t="shared" si="1"/>
        <v>0.58999999999969077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1738.67</v>
      </c>
      <c r="D125" s="1">
        <f>'PR-RAS'!E129</f>
        <v>1271.55</v>
      </c>
      <c r="E125" s="1">
        <v>0</v>
      </c>
      <c r="F125" s="1">
        <v>0</v>
      </c>
      <c r="G125" s="2">
        <f t="shared" si="0"/>
        <v>530.93948</v>
      </c>
      <c r="H125" s="2">
        <f t="shared" si="1"/>
        <v>0.77999999999997272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470.56</v>
      </c>
      <c r="D126" s="1">
        <f>'PR-RAS'!E130</f>
        <v>2038.81</v>
      </c>
      <c r="E126" s="1">
        <v>0</v>
      </c>
      <c r="F126" s="1">
        <v>0</v>
      </c>
      <c r="G126" s="2">
        <f t="shared" si="0"/>
        <v>568.52250000000004</v>
      </c>
      <c r="H126" s="2">
        <f t="shared" si="1"/>
        <v>0.6300000000000523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114194.48</v>
      </c>
      <c r="D129" s="1">
        <f>'PR-RAS'!E133</f>
        <v>140520.35999999999</v>
      </c>
      <c r="E129" s="1">
        <v>0</v>
      </c>
      <c r="F129" s="1">
        <v>0</v>
      </c>
      <c r="G129" s="2">
        <f t="shared" si="0"/>
        <v>50590.105599999995</v>
      </c>
      <c r="H129" s="2">
        <f t="shared" si="1"/>
        <v>0.83999999998195563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114194.48</v>
      </c>
      <c r="D130" s="1">
        <f>'PR-RAS'!E134</f>
        <v>140520.35999999999</v>
      </c>
      <c r="E130" s="1">
        <v>0</v>
      </c>
      <c r="F130" s="1">
        <v>0</v>
      </c>
      <c r="G130" s="2">
        <f t="shared" si="0"/>
        <v>50985.340799999998</v>
      </c>
      <c r="H130" s="2">
        <f t="shared" si="1"/>
        <v>0.83999999998195563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114194.48</v>
      </c>
      <c r="D131" s="1">
        <f>'PR-RAS'!E135</f>
        <v>133957.85999999999</v>
      </c>
      <c r="E131" s="1">
        <v>0</v>
      </c>
      <c r="F131" s="1">
        <v>0</v>
      </c>
      <c r="G131" s="2">
        <f t="shared" si="0"/>
        <v>49674.325999999994</v>
      </c>
      <c r="H131" s="2">
        <f t="shared" si="1"/>
        <v>0.6200000000098953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6562.5</v>
      </c>
      <c r="E132" s="1">
        <v>0</v>
      </c>
      <c r="F132" s="1">
        <v>0</v>
      </c>
      <c r="G132" s="2">
        <f t="shared" si="0"/>
        <v>1719.375</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1267834.4100000001</v>
      </c>
      <c r="D147" s="1">
        <f>'PR-RAS'!E151</f>
        <v>1341351.8</v>
      </c>
      <c r="E147" s="1">
        <v>0</v>
      </c>
      <c r="F147" s="1">
        <v>0</v>
      </c>
      <c r="G147" s="2">
        <f t="shared" si="0"/>
        <v>576778.54946000001</v>
      </c>
      <c r="H147" s="2">
        <f t="shared" si="1"/>
        <v>0.61000000010244548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1115695.48</v>
      </c>
      <c r="D148" s="1">
        <f>'PR-RAS'!E152</f>
        <v>1178413.05</v>
      </c>
      <c r="E148" s="1">
        <v>0</v>
      </c>
      <c r="F148" s="1">
        <v>0</v>
      </c>
      <c r="G148" s="2">
        <f t="shared" si="0"/>
        <v>510460.67225999996</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926643.05</v>
      </c>
      <c r="D149" s="1">
        <f>'PR-RAS'!E153</f>
        <v>977529.01</v>
      </c>
      <c r="E149" s="1">
        <v>0</v>
      </c>
      <c r="F149" s="1">
        <v>0</v>
      </c>
      <c r="G149" s="2">
        <f t="shared" si="0"/>
        <v>426491.75836000004</v>
      </c>
      <c r="H149" s="2">
        <f t="shared" si="1"/>
        <v>6.0000000055879354E-2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926643.05</v>
      </c>
      <c r="D150" s="1">
        <f>'PR-RAS'!E154</f>
        <v>977529.01</v>
      </c>
      <c r="E150" s="1">
        <v>0</v>
      </c>
      <c r="F150" s="1">
        <v>0</v>
      </c>
      <c r="G150" s="2">
        <f t="shared" si="0"/>
        <v>429373.45943000005</v>
      </c>
      <c r="H150" s="2">
        <f t="shared" si="1"/>
        <v>6.0000000055879354E-2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37564.33</v>
      </c>
      <c r="D154" s="1">
        <f>'PR-RAS'!E158</f>
        <v>39727.69</v>
      </c>
      <c r="E154" s="1">
        <v>0</v>
      </c>
      <c r="F154" s="1">
        <v>0</v>
      </c>
      <c r="G154" s="2">
        <f t="shared" si="0"/>
        <v>17904.015630000002</v>
      </c>
      <c r="H154" s="2">
        <f t="shared" si="1"/>
        <v>0.63999999999941792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151488.1</v>
      </c>
      <c r="D155" s="1">
        <f>'PR-RAS'!E159</f>
        <v>161156.35</v>
      </c>
      <c r="E155" s="1">
        <v>0</v>
      </c>
      <c r="F155" s="1">
        <v>0</v>
      </c>
      <c r="G155" s="2">
        <f t="shared" si="0"/>
        <v>72965.323200000013</v>
      </c>
      <c r="H155" s="2">
        <f t="shared" si="1"/>
        <v>0.45000000001164153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151187.37</v>
      </c>
      <c r="D157" s="1">
        <f>'PR-RAS'!E161</f>
        <v>161034.09</v>
      </c>
      <c r="E157" s="1">
        <v>0</v>
      </c>
      <c r="F157" s="1">
        <v>0</v>
      </c>
      <c r="G157" s="2">
        <f t="shared" si="0"/>
        <v>73827.8658</v>
      </c>
      <c r="H157" s="2">
        <f t="shared" si="1"/>
        <v>0.45999999999185093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300.73</v>
      </c>
      <c r="D158" s="1">
        <f>'PR-RAS'!E162</f>
        <v>122.26</v>
      </c>
      <c r="E158" s="1">
        <v>0</v>
      </c>
      <c r="F158" s="1">
        <v>0</v>
      </c>
      <c r="G158" s="2">
        <f t="shared" si="0"/>
        <v>85.604249999999993</v>
      </c>
      <c r="H158" s="2">
        <f t="shared" si="1"/>
        <v>0.52999999999998693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145022.35</v>
      </c>
      <c r="D159" s="1">
        <f>'PR-RAS'!E163</f>
        <v>157532.60999999999</v>
      </c>
      <c r="E159" s="1">
        <v>0</v>
      </c>
      <c r="F159" s="1">
        <v>0</v>
      </c>
      <c r="G159" s="2">
        <f t="shared" si="0"/>
        <v>72693.836059999987</v>
      </c>
      <c r="H159" s="2">
        <f t="shared" si="1"/>
        <v>0.7400000000197906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45467.4</v>
      </c>
      <c r="D160" s="1">
        <f>'PR-RAS'!E164</f>
        <v>40199.840000000004</v>
      </c>
      <c r="E160" s="1">
        <v>0</v>
      </c>
      <c r="F160" s="1">
        <v>0</v>
      </c>
      <c r="G160" s="2">
        <f t="shared" si="0"/>
        <v>20012.865720000002</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3649.68</v>
      </c>
      <c r="D161" s="1">
        <f>'PR-RAS'!E165</f>
        <v>5943.75</v>
      </c>
      <c r="E161" s="1">
        <v>0</v>
      </c>
      <c r="F161" s="1">
        <v>0</v>
      </c>
      <c r="G161" s="2">
        <f t="shared" si="0"/>
        <v>2485.9488000000001</v>
      </c>
      <c r="H161" s="2">
        <f t="shared" si="1"/>
        <v>0.57000000000016371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28451.88</v>
      </c>
      <c r="D162" s="1">
        <f>'PR-RAS'!E166</f>
        <v>29607.24</v>
      </c>
      <c r="E162" s="1">
        <v>0</v>
      </c>
      <c r="F162" s="1">
        <v>0</v>
      </c>
      <c r="G162" s="2">
        <f t="shared" si="0"/>
        <v>14114.283960000001</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10118.1</v>
      </c>
      <c r="D163" s="1">
        <f>'PR-RAS'!E167</f>
        <v>0</v>
      </c>
      <c r="E163" s="1">
        <v>0</v>
      </c>
      <c r="F163" s="1">
        <v>0</v>
      </c>
      <c r="G163" s="2">
        <f t="shared" si="0"/>
        <v>1639.1322</v>
      </c>
      <c r="H163" s="2">
        <f t="shared" si="1"/>
        <v>0.1000000000003638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3247.74</v>
      </c>
      <c r="D164" s="1">
        <f>'PR-RAS'!E168</f>
        <v>4648.8500000000004</v>
      </c>
      <c r="E164" s="1">
        <v>0</v>
      </c>
      <c r="F164" s="1">
        <v>0</v>
      </c>
      <c r="G164" s="2">
        <f t="shared" si="0"/>
        <v>2044.9067200000002</v>
      </c>
      <c r="H164" s="2">
        <f t="shared" si="1"/>
        <v>0.40999999999985448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41387.89</v>
      </c>
      <c r="D165" s="1">
        <f>'PR-RAS'!E169</f>
        <v>52725.279999999999</v>
      </c>
      <c r="E165" s="1">
        <v>0</v>
      </c>
      <c r="F165" s="1">
        <v>0</v>
      </c>
      <c r="G165" s="2">
        <f t="shared" si="0"/>
        <v>24081.505800000003</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8522.2999999999993</v>
      </c>
      <c r="D166" s="1">
        <f>'PR-RAS'!E170</f>
        <v>13996.2</v>
      </c>
      <c r="E166" s="1">
        <v>0</v>
      </c>
      <c r="F166" s="1">
        <v>0</v>
      </c>
      <c r="G166" s="2">
        <f t="shared" si="0"/>
        <v>6024.9254999999994</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1076.3800000000001</v>
      </c>
      <c r="E167" s="1">
        <v>0</v>
      </c>
      <c r="F167" s="1">
        <v>0</v>
      </c>
      <c r="G167" s="2">
        <f t="shared" si="0"/>
        <v>357.35816000000005</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32433.09</v>
      </c>
      <c r="D168" s="1">
        <f>'PR-RAS'!E172</f>
        <v>36025.49</v>
      </c>
      <c r="E168" s="1">
        <v>0</v>
      </c>
      <c r="F168" s="1">
        <v>0</v>
      </c>
      <c r="G168" s="2">
        <f t="shared" si="0"/>
        <v>17448.839690000001</v>
      </c>
      <c r="H168" s="2">
        <f t="shared" si="1"/>
        <v>0.57999999999810825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297.39999999999998</v>
      </c>
      <c r="D169" s="1">
        <f>'PR-RAS'!E173</f>
        <v>1076.04</v>
      </c>
      <c r="E169" s="1">
        <v>0</v>
      </c>
      <c r="F169" s="1">
        <v>0</v>
      </c>
      <c r="G169" s="2">
        <f t="shared" si="0"/>
        <v>411.51264000000003</v>
      </c>
      <c r="H169" s="2">
        <f t="shared" si="1"/>
        <v>0.43999999999994088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135.1</v>
      </c>
      <c r="D170" s="1">
        <f>'PR-RAS'!E174</f>
        <v>372.45</v>
      </c>
      <c r="E170" s="1">
        <v>0</v>
      </c>
      <c r="F170" s="1">
        <v>0</v>
      </c>
      <c r="G170" s="2">
        <f t="shared" si="0"/>
        <v>148.72</v>
      </c>
      <c r="H170" s="2">
        <f t="shared" si="1"/>
        <v>0.54999999999998295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178.72</v>
      </c>
      <c r="E172" s="1">
        <v>0</v>
      </c>
      <c r="F172" s="1">
        <v>0</v>
      </c>
      <c r="G172" s="2">
        <f t="shared" si="0"/>
        <v>61.122240000000005</v>
      </c>
      <c r="H172" s="2">
        <f t="shared" si="1"/>
        <v>0.28000000000000114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42138.47</v>
      </c>
      <c r="D173" s="1">
        <f>'PR-RAS'!E177</f>
        <v>45055</v>
      </c>
      <c r="E173" s="1">
        <v>0</v>
      </c>
      <c r="F173" s="1">
        <v>0</v>
      </c>
      <c r="G173" s="2">
        <f t="shared" si="0"/>
        <v>22746.736839999998</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10508.37</v>
      </c>
      <c r="D174" s="1">
        <f>'PR-RAS'!E178</f>
        <v>11854.5</v>
      </c>
      <c r="E174" s="1">
        <v>0</v>
      </c>
      <c r="F174" s="1">
        <v>0</v>
      </c>
      <c r="G174" s="2">
        <f t="shared" si="0"/>
        <v>5919.6050100000002</v>
      </c>
      <c r="H174" s="2">
        <f t="shared" si="1"/>
        <v>0.87000000000080036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8805.86</v>
      </c>
      <c r="D175" s="1">
        <f>'PR-RAS'!E179</f>
        <v>3878.75</v>
      </c>
      <c r="E175" s="1">
        <v>0</v>
      </c>
      <c r="F175" s="1">
        <v>0</v>
      </c>
      <c r="G175" s="2">
        <f t="shared" si="0"/>
        <v>2882.0246400000001</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1545.42</v>
      </c>
      <c r="D176" s="1">
        <f>'PR-RAS'!E180</f>
        <v>3470.13</v>
      </c>
      <c r="E176" s="1">
        <v>0</v>
      </c>
      <c r="F176" s="1">
        <v>0</v>
      </c>
      <c r="G176" s="2">
        <f t="shared" si="0"/>
        <v>1484.9939999999999</v>
      </c>
      <c r="H176" s="2">
        <f t="shared" si="1"/>
        <v>0.5500000000001819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6511.56</v>
      </c>
      <c r="D177" s="1">
        <f>'PR-RAS'!E181</f>
        <v>6699.98</v>
      </c>
      <c r="E177" s="1">
        <v>0</v>
      </c>
      <c r="F177" s="1">
        <v>0</v>
      </c>
      <c r="G177" s="2">
        <f t="shared" si="0"/>
        <v>3504.4275199999997</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965.83</v>
      </c>
      <c r="E178" s="1">
        <v>0</v>
      </c>
      <c r="F178" s="1">
        <v>0</v>
      </c>
      <c r="G178" s="2">
        <f t="shared" si="0"/>
        <v>341.90382</v>
      </c>
      <c r="H178" s="2">
        <f t="shared" si="1"/>
        <v>0.16999999999995907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1708.48</v>
      </c>
      <c r="D179" s="1">
        <f>'PR-RAS'!E183</f>
        <v>2328.7800000000002</v>
      </c>
      <c r="E179" s="1">
        <v>0</v>
      </c>
      <c r="F179" s="1">
        <v>0</v>
      </c>
      <c r="G179" s="2">
        <f t="shared" si="0"/>
        <v>1133.1551200000001</v>
      </c>
      <c r="H179" s="2">
        <f t="shared" si="1"/>
        <v>0.6999999999998181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7514.7</v>
      </c>
      <c r="D180" s="1">
        <f>'PR-RAS'!E184</f>
        <v>11157.21</v>
      </c>
      <c r="E180" s="1">
        <v>0</v>
      </c>
      <c r="F180" s="1">
        <v>0</v>
      </c>
      <c r="G180" s="2">
        <f t="shared" si="0"/>
        <v>5339.41248</v>
      </c>
      <c r="H180" s="2">
        <f t="shared" si="1"/>
        <v>0.50999999999930878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1419.39</v>
      </c>
      <c r="D181" s="1">
        <f>'PR-RAS'!E185</f>
        <v>1604.94</v>
      </c>
      <c r="E181" s="1">
        <v>0</v>
      </c>
      <c r="F181" s="1">
        <v>0</v>
      </c>
      <c r="G181" s="2">
        <f t="shared" si="0"/>
        <v>833.26859999999999</v>
      </c>
      <c r="H181" s="2">
        <f t="shared" si="1"/>
        <v>0.45000000000004547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4124.6899999999996</v>
      </c>
      <c r="D182" s="1">
        <f>'PR-RAS'!E186</f>
        <v>3094.88</v>
      </c>
      <c r="E182" s="1">
        <v>0</v>
      </c>
      <c r="F182" s="1">
        <v>0</v>
      </c>
      <c r="G182" s="2">
        <f t="shared" si="0"/>
        <v>1866.91545</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100.07</v>
      </c>
      <c r="D183" s="1">
        <f>'PR-RAS'!E187</f>
        <v>106.55</v>
      </c>
      <c r="E183" s="1">
        <v>0</v>
      </c>
      <c r="F183" s="1">
        <v>0</v>
      </c>
      <c r="G183" s="2">
        <f t="shared" si="0"/>
        <v>56.996939999999988</v>
      </c>
      <c r="H183" s="2">
        <f t="shared" si="1"/>
        <v>0.51999999999999602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15928.52</v>
      </c>
      <c r="D184" s="1">
        <f>'PR-RAS'!E188</f>
        <v>19445.939999999999</v>
      </c>
      <c r="E184" s="1">
        <v>0</v>
      </c>
      <c r="F184" s="1">
        <v>0</v>
      </c>
      <c r="G184" s="2">
        <f t="shared" si="0"/>
        <v>10032.133199999998</v>
      </c>
      <c r="H184" s="2">
        <f t="shared" si="1"/>
        <v>0.54000000000087311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799.08</v>
      </c>
      <c r="D186" s="1">
        <f>'PR-RAS'!E190</f>
        <v>588.61</v>
      </c>
      <c r="E186" s="1">
        <v>0</v>
      </c>
      <c r="F186" s="1">
        <v>0</v>
      </c>
      <c r="G186" s="2">
        <f t="shared" si="0"/>
        <v>365.61550000000005</v>
      </c>
      <c r="H186" s="2">
        <f t="shared" si="1"/>
        <v>0.47000000000002728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3941.13</v>
      </c>
      <c r="D187" s="1">
        <f>'PR-RAS'!E191</f>
        <v>8591.07</v>
      </c>
      <c r="E187" s="1">
        <v>0</v>
      </c>
      <c r="F187" s="1">
        <v>0</v>
      </c>
      <c r="G187" s="2">
        <f t="shared" si="0"/>
        <v>3928.9282200000002</v>
      </c>
      <c r="H187" s="2">
        <f t="shared" si="1"/>
        <v>0.1999999999998181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13.27</v>
      </c>
      <c r="E188" s="1">
        <v>0</v>
      </c>
      <c r="F188" s="1">
        <v>0</v>
      </c>
      <c r="G188" s="2">
        <f t="shared" si="0"/>
        <v>7.4444700000000008</v>
      </c>
      <c r="H188" s="2">
        <f t="shared" si="1"/>
        <v>0.53999999999999915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2232.9</v>
      </c>
      <c r="D189" s="1">
        <f>'PR-RAS'!E193</f>
        <v>3687.59</v>
      </c>
      <c r="E189" s="1">
        <v>0</v>
      </c>
      <c r="F189" s="1">
        <v>0</v>
      </c>
      <c r="G189" s="2">
        <f t="shared" si="0"/>
        <v>1806.3190400000001</v>
      </c>
      <c r="H189" s="2">
        <f t="shared" si="1"/>
        <v>0.50999999999976353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7133.85</v>
      </c>
      <c r="D190" s="1">
        <f>'PR-RAS'!E194</f>
        <v>4043.87</v>
      </c>
      <c r="E190" s="1">
        <v>0</v>
      </c>
      <c r="F190" s="1">
        <v>0</v>
      </c>
      <c r="G190" s="2">
        <f t="shared" si="0"/>
        <v>2876.88051</v>
      </c>
      <c r="H190" s="2">
        <f t="shared" si="1"/>
        <v>0.27999999999974534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1808.29</v>
      </c>
      <c r="D191" s="1">
        <f>'PR-RAS'!E195</f>
        <v>2521.5300000000002</v>
      </c>
      <c r="E191" s="1">
        <v>0</v>
      </c>
      <c r="F191" s="1">
        <v>0</v>
      </c>
      <c r="G191" s="2">
        <f t="shared" si="0"/>
        <v>1301.7565000000002</v>
      </c>
      <c r="H191" s="2">
        <f t="shared" si="1"/>
        <v>0.75999999999976353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7116.58</v>
      </c>
      <c r="D192" s="1">
        <f>'PR-RAS'!E196</f>
        <v>3679.6</v>
      </c>
      <c r="E192" s="1">
        <v>0</v>
      </c>
      <c r="F192" s="1">
        <v>0</v>
      </c>
      <c r="G192" s="2">
        <f t="shared" si="0"/>
        <v>2764.8739799999998</v>
      </c>
      <c r="H192" s="2">
        <f t="shared" si="1"/>
        <v>0.82000000000016371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7116.58</v>
      </c>
      <c r="D206" s="1">
        <f>'PR-RAS'!E210</f>
        <v>3679.6</v>
      </c>
      <c r="E206" s="1">
        <v>0</v>
      </c>
      <c r="F206" s="1">
        <v>0</v>
      </c>
      <c r="G206" s="2">
        <f t="shared" si="0"/>
        <v>2967.5348999999997</v>
      </c>
      <c r="H206" s="2">
        <f t="shared" si="1"/>
        <v>0.82000000000016371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404.07</v>
      </c>
      <c r="D207" s="1">
        <f>'PR-RAS'!E211</f>
        <v>456.61</v>
      </c>
      <c r="E207" s="1">
        <v>0</v>
      </c>
      <c r="F207" s="1">
        <v>0</v>
      </c>
      <c r="G207" s="2">
        <f t="shared" si="0"/>
        <v>271.36174</v>
      </c>
      <c r="H207" s="2">
        <f t="shared" si="1"/>
        <v>0.45999999999997954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6712.51</v>
      </c>
      <c r="D209" s="1">
        <f>'PR-RAS'!E213</f>
        <v>3222.99</v>
      </c>
      <c r="E209" s="1">
        <v>0</v>
      </c>
      <c r="F209" s="1">
        <v>0</v>
      </c>
      <c r="G209" s="2">
        <f t="shared" si="0"/>
        <v>2736.9659199999996</v>
      </c>
      <c r="H209" s="2">
        <f t="shared" si="1"/>
        <v>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990.64</v>
      </c>
      <c r="E220" s="1">
        <v>0</v>
      </c>
      <c r="F220" s="1">
        <v>0</v>
      </c>
      <c r="G220" s="2">
        <f t="shared" si="0"/>
        <v>433.90032000000002</v>
      </c>
      <c r="H220" s="2">
        <f t="shared" si="1"/>
        <v>0.36000000000001364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990.64</v>
      </c>
      <c r="E243" s="1">
        <v>0</v>
      </c>
      <c r="F243" s="1">
        <v>0</v>
      </c>
      <c r="G243" s="2">
        <f t="shared" si="0"/>
        <v>479.46975999999995</v>
      </c>
      <c r="H243" s="2">
        <f t="shared" si="1"/>
        <v>0.36000000000001364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990.64</v>
      </c>
      <c r="E244" s="1">
        <v>0</v>
      </c>
      <c r="F244" s="1">
        <v>0</v>
      </c>
      <c r="G244" s="2">
        <f t="shared" si="0"/>
        <v>481.45103999999998</v>
      </c>
      <c r="H244" s="2">
        <f t="shared" si="1"/>
        <v>0.36000000000001364</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735.9</v>
      </c>
      <c r="E259" s="1">
        <v>0</v>
      </c>
      <c r="F259" s="1">
        <v>0</v>
      </c>
      <c r="G259" s="2">
        <f t="shared" si="0"/>
        <v>379.7244</v>
      </c>
      <c r="H259" s="2">
        <f t="shared" si="1"/>
        <v>0.10000000000002274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735.9</v>
      </c>
      <c r="E260" s="1">
        <v>0</v>
      </c>
      <c r="F260" s="1">
        <v>0</v>
      </c>
      <c r="G260" s="2">
        <f t="shared" si="0"/>
        <v>381.19619999999998</v>
      </c>
      <c r="H260" s="2">
        <f t="shared" si="1"/>
        <v>0.10000000000002274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735.9</v>
      </c>
      <c r="E262" s="1">
        <v>0</v>
      </c>
      <c r="F262" s="1">
        <v>0</v>
      </c>
      <c r="G262" s="2">
        <f t="shared" si="0"/>
        <v>384.13979999999998</v>
      </c>
      <c r="H262" s="2">
        <f t="shared" si="1"/>
        <v>0.10000000000002274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1267834.4100000001</v>
      </c>
      <c r="D285" s="1">
        <f>'PR-RAS'!E289</f>
        <v>1341351.8</v>
      </c>
      <c r="E285" s="1">
        <v>0</v>
      </c>
      <c r="F285" s="1">
        <v>0</v>
      </c>
      <c r="G285" s="2">
        <f t="shared" si="8"/>
        <v>1121952.7948399999</v>
      </c>
      <c r="H285" s="2">
        <f t="shared" si="9"/>
        <v>0.61000000010244548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3527.7399999999907</v>
      </c>
      <c r="D286" s="1">
        <f>'PR-RAS'!E290</f>
        <v>1497.3200000000652</v>
      </c>
      <c r="E286" s="1">
        <v>0</v>
      </c>
      <c r="F286" s="1">
        <v>0</v>
      </c>
      <c r="G286" s="2">
        <f t="shared" si="8"/>
        <v>1858.8783000000344</v>
      </c>
      <c r="H286" s="2">
        <f t="shared" si="9"/>
        <v>0.58000000007450581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22136.73</v>
      </c>
      <c r="D288" s="1">
        <f>'PR-RAS'!E292</f>
        <v>17452.560000000001</v>
      </c>
      <c r="E288" s="1">
        <v>0</v>
      </c>
      <c r="F288" s="1">
        <v>0</v>
      </c>
      <c r="G288" s="2">
        <f t="shared" si="8"/>
        <v>16371.01095</v>
      </c>
      <c r="H288" s="2">
        <f t="shared" si="9"/>
        <v>0.70999999999912689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0.51</v>
      </c>
      <c r="D290" s="1">
        <f>'PR-RAS'!E294</f>
        <v>0.51</v>
      </c>
      <c r="E290" s="1">
        <v>0</v>
      </c>
      <c r="F290" s="1">
        <v>0</v>
      </c>
      <c r="G290" s="2">
        <f t="shared" si="8"/>
        <v>0.44216999999999995</v>
      </c>
      <c r="H290" s="2">
        <f t="shared" si="9"/>
        <v>0.98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85.14</v>
      </c>
      <c r="D293" s="1">
        <f>'PR-RAS'!E298</f>
        <v>0</v>
      </c>
      <c r="E293" s="1">
        <v>0</v>
      </c>
      <c r="F293" s="1">
        <v>0</v>
      </c>
      <c r="G293" s="2">
        <f t="shared" si="8"/>
        <v>24.860879999999998</v>
      </c>
      <c r="H293" s="2">
        <f t="shared" si="9"/>
        <v>0.14000000000000057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85.14</v>
      </c>
      <c r="D306" s="1">
        <f>'PR-RAS'!E311</f>
        <v>0</v>
      </c>
      <c r="E306" s="1">
        <v>0</v>
      </c>
      <c r="F306" s="1">
        <v>0</v>
      </c>
      <c r="G306" s="2">
        <f t="shared" si="8"/>
        <v>25.967700000000001</v>
      </c>
      <c r="H306" s="2">
        <f t="shared" si="9"/>
        <v>0.14000000000000057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85.14</v>
      </c>
      <c r="D307" s="1">
        <f>'PR-RAS'!E312</f>
        <v>0</v>
      </c>
      <c r="E307" s="1">
        <v>0</v>
      </c>
      <c r="F307" s="1">
        <v>0</v>
      </c>
      <c r="G307" s="2">
        <f t="shared" si="8"/>
        <v>26.05284</v>
      </c>
      <c r="H307" s="2">
        <f t="shared" si="9"/>
        <v>0.14000000000000057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85.14</v>
      </c>
      <c r="D308" s="1">
        <f>'PR-RAS'!E313</f>
        <v>0</v>
      </c>
      <c r="E308" s="1">
        <v>0</v>
      </c>
      <c r="F308" s="1">
        <v>0</v>
      </c>
      <c r="G308" s="2">
        <f t="shared" si="8"/>
        <v>26.137979999999999</v>
      </c>
      <c r="H308" s="2">
        <f t="shared" si="9"/>
        <v>0.14000000000000057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4172.8500000000004</v>
      </c>
      <c r="D345" s="1">
        <f>'PR-RAS'!E350</f>
        <v>17247.28</v>
      </c>
      <c r="E345" s="1">
        <v>0</v>
      </c>
      <c r="F345" s="1">
        <v>0</v>
      </c>
      <c r="G345" s="2">
        <f t="shared" si="8"/>
        <v>13301.589039999997</v>
      </c>
      <c r="H345" s="2">
        <f t="shared" si="9"/>
        <v>0.42999999999847205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250</v>
      </c>
      <c r="E346" s="1">
        <v>0</v>
      </c>
      <c r="F346" s="1">
        <v>0</v>
      </c>
      <c r="G346" s="2">
        <f t="shared" si="8"/>
        <v>172.5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250</v>
      </c>
      <c r="E351" s="1">
        <v>0</v>
      </c>
      <c r="F351" s="1">
        <v>0</v>
      </c>
      <c r="G351" s="2">
        <f t="shared" si="8"/>
        <v>175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250</v>
      </c>
      <c r="E354" s="1">
        <v>0</v>
      </c>
      <c r="F354" s="1">
        <v>0</v>
      </c>
      <c r="G354" s="2">
        <f t="shared" si="8"/>
        <v>176.5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4172.8500000000004</v>
      </c>
      <c r="D358" s="1">
        <f>'PR-RAS'!E363</f>
        <v>10684.78</v>
      </c>
      <c r="E358" s="1">
        <v>0</v>
      </c>
      <c r="F358" s="1">
        <v>0</v>
      </c>
      <c r="G358" s="2">
        <f t="shared" si="8"/>
        <v>9118.640370000001</v>
      </c>
      <c r="H358" s="2">
        <f t="shared" si="9"/>
        <v>0.36999999999898137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2737.41</v>
      </c>
      <c r="D364" s="1">
        <f>'PR-RAS'!E369</f>
        <v>9583.01</v>
      </c>
      <c r="E364" s="1">
        <v>0</v>
      </c>
      <c r="F364" s="1">
        <v>0</v>
      </c>
      <c r="G364" s="2">
        <f t="shared" si="8"/>
        <v>7950.9450900000002</v>
      </c>
      <c r="H364" s="2">
        <f t="shared" si="9"/>
        <v>0.42000000000007276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2737.41</v>
      </c>
      <c r="D365" s="1">
        <f>'PR-RAS'!E370</f>
        <v>9583.01</v>
      </c>
      <c r="E365" s="1">
        <v>0</v>
      </c>
      <c r="F365" s="1">
        <v>0</v>
      </c>
      <c r="G365" s="2">
        <f t="shared" si="8"/>
        <v>7972.8485199999996</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1435.44</v>
      </c>
      <c r="D378" s="1">
        <f>'PR-RAS'!E383</f>
        <v>1101.77</v>
      </c>
      <c r="E378" s="1">
        <v>0</v>
      </c>
      <c r="F378" s="1">
        <v>0</v>
      </c>
      <c r="G378" s="2">
        <f t="shared" si="8"/>
        <v>1371.89546</v>
      </c>
      <c r="H378" s="2">
        <f t="shared" si="9"/>
        <v>0.67000000000007276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1435.44</v>
      </c>
      <c r="D379" s="1">
        <f>'PR-RAS'!E384</f>
        <v>1101.77</v>
      </c>
      <c r="E379" s="1">
        <v>0</v>
      </c>
      <c r="F379" s="1">
        <v>0</v>
      </c>
      <c r="G379" s="2">
        <f t="shared" si="8"/>
        <v>1375.5344399999999</v>
      </c>
      <c r="H379" s="2">
        <f t="shared" si="9"/>
        <v>0.67000000000007276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6312.5</v>
      </c>
      <c r="E397" s="1">
        <v>0</v>
      </c>
      <c r="F397" s="1">
        <v>0</v>
      </c>
      <c r="G397" s="2">
        <f t="shared" si="8"/>
        <v>4999.5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6312.5</v>
      </c>
      <c r="E398" s="1">
        <v>0</v>
      </c>
      <c r="F398" s="1">
        <v>0</v>
      </c>
      <c r="G398" s="2">
        <f t="shared" si="8"/>
        <v>5012.125</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4087.7100000000005</v>
      </c>
      <c r="D403" s="1">
        <f>'PR-RAS'!E408</f>
        <v>17247.28</v>
      </c>
      <c r="E403" s="1">
        <v>0</v>
      </c>
      <c r="F403" s="1">
        <v>0</v>
      </c>
      <c r="G403" s="2">
        <f t="shared" si="8"/>
        <v>15510.072539999999</v>
      </c>
      <c r="H403" s="2">
        <f t="shared" si="9"/>
        <v>0.56999999999834472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259.60000000000002</v>
      </c>
      <c r="D404" s="1">
        <f>'PR-RAS'!E409</f>
        <v>4383.8</v>
      </c>
      <c r="E404" s="1">
        <v>0</v>
      </c>
      <c r="F404" s="1">
        <v>0</v>
      </c>
      <c r="G404" s="2">
        <f t="shared" si="8"/>
        <v>3637.9616000000005</v>
      </c>
      <c r="H404" s="2">
        <f t="shared" si="9"/>
        <v>0.59999999999979536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1271447.29</v>
      </c>
      <c r="D407" s="1">
        <f>'PR-RAS'!E412</f>
        <v>1342849.12</v>
      </c>
      <c r="E407" s="1">
        <v>0</v>
      </c>
      <c r="F407" s="1">
        <v>0</v>
      </c>
      <c r="G407" s="2">
        <f t="shared" si="8"/>
        <v>1606601.0851800002</v>
      </c>
      <c r="H407" s="2">
        <f t="shared" si="9"/>
        <v>0.41000000014901161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1272007.2600000002</v>
      </c>
      <c r="D408" s="1">
        <f>'PR-RAS'!E413</f>
        <v>1358599.08</v>
      </c>
      <c r="E408" s="1">
        <v>0</v>
      </c>
      <c r="F408" s="1">
        <v>0</v>
      </c>
      <c r="G408" s="2">
        <f t="shared" si="8"/>
        <v>1623606.6059400002</v>
      </c>
      <c r="H408" s="2">
        <f t="shared" si="9"/>
        <v>0.34000000031664968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559.97000000020489</v>
      </c>
      <c r="D410" s="1">
        <f>'PR-RAS'!E415</f>
        <v>15749.959999999963</v>
      </c>
      <c r="E410" s="1">
        <v>0</v>
      </c>
      <c r="F410" s="1">
        <v>0</v>
      </c>
      <c r="G410" s="2">
        <f t="shared" si="8"/>
        <v>13112.495010000053</v>
      </c>
      <c r="H410" s="2">
        <f t="shared" si="9"/>
        <v>6.9999999832361937E-2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22396.329999999998</v>
      </c>
      <c r="D411" s="1">
        <f>'PR-RAS'!E416</f>
        <v>21836.36</v>
      </c>
      <c r="E411" s="1">
        <v>0</v>
      </c>
      <c r="F411" s="1">
        <v>0</v>
      </c>
      <c r="G411" s="2">
        <f t="shared" si="8"/>
        <v>27088.3105</v>
      </c>
      <c r="H411" s="2">
        <f t="shared" si="9"/>
        <v>0.68999999999869033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0.51</v>
      </c>
      <c r="D413" s="1">
        <f>'PR-RAS'!E418</f>
        <v>0.51</v>
      </c>
      <c r="E413" s="1">
        <v>0</v>
      </c>
      <c r="F413" s="1">
        <v>0</v>
      </c>
      <c r="G413" s="2">
        <f t="shared" si="8"/>
        <v>0.63036000000000003</v>
      </c>
      <c r="H413" s="2">
        <f t="shared" si="9"/>
        <v>0.98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1271447.29</v>
      </c>
      <c r="D633" s="1">
        <f>'PR-RAS'!E639</f>
        <v>1342849.12</v>
      </c>
      <c r="E633" s="1">
        <v>0</v>
      </c>
      <c r="F633" s="1">
        <v>0</v>
      </c>
      <c r="G633" s="2">
        <f t="shared" si="10"/>
        <v>2500915.9749600003</v>
      </c>
      <c r="H633" s="2">
        <f t="shared" si="11"/>
        <v>0.41000000014901161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1272007.2600000002</v>
      </c>
      <c r="D634" s="1">
        <f>'PR-RAS'!E640</f>
        <v>1358599.08</v>
      </c>
      <c r="E634" s="1">
        <v>0</v>
      </c>
      <c r="F634" s="1">
        <v>0</v>
      </c>
      <c r="G634" s="2">
        <f t="shared" si="10"/>
        <v>2525167.0308600003</v>
      </c>
      <c r="H634" s="2">
        <f t="shared" si="11"/>
        <v>0.34000000031664968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559.97000000020489</v>
      </c>
      <c r="D636" s="1">
        <f>'PR-RAS'!E642</f>
        <v>15749.959999999963</v>
      </c>
      <c r="E636" s="1">
        <v>0</v>
      </c>
      <c r="F636" s="1">
        <v>0</v>
      </c>
      <c r="G636" s="2">
        <f t="shared" si="10"/>
        <v>20358.030150000082</v>
      </c>
      <c r="H636" s="2">
        <f t="shared" si="11"/>
        <v>6.9999999832361937E-2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22396.329999999998</v>
      </c>
      <c r="D637" s="1">
        <f>'PR-RAS'!E643</f>
        <v>21836.36</v>
      </c>
      <c r="E637" s="1">
        <v>0</v>
      </c>
      <c r="F637" s="1">
        <v>0</v>
      </c>
      <c r="G637" s="2">
        <f t="shared" si="10"/>
        <v>42019.915800000002</v>
      </c>
      <c r="H637" s="2">
        <f t="shared" si="11"/>
        <v>0.68999999999869033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21836.359999999793</v>
      </c>
      <c r="D639" s="1">
        <f>'PR-RAS'!E645</f>
        <v>6086.4000000000378</v>
      </c>
      <c r="E639" s="1">
        <v>0</v>
      </c>
      <c r="F639" s="1">
        <v>0</v>
      </c>
      <c r="G639" s="2">
        <f t="shared" si="10"/>
        <v>21697.844079999919</v>
      </c>
      <c r="H639" s="2">
        <f t="shared" si="11"/>
        <v>0.75999999983105226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87453.38</v>
      </c>
      <c r="D641" s="1">
        <f>'PR-RAS'!E647</f>
        <v>105390.37</v>
      </c>
      <c r="E641" s="1">
        <v>0</v>
      </c>
      <c r="F641" s="1">
        <v>0</v>
      </c>
      <c r="G641" s="2">
        <f t="shared" si="10"/>
        <v>190869.83679999999</v>
      </c>
      <c r="H641" s="2">
        <f t="shared" si="11"/>
        <v>0.75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23169.06</v>
      </c>
      <c r="D642" s="1">
        <f>'PR-RAS'!E649</f>
        <v>21861.15</v>
      </c>
      <c r="E642" s="1">
        <v>0</v>
      </c>
      <c r="F642" s="1">
        <v>0</v>
      </c>
      <c r="G642" s="2">
        <f t="shared" si="10"/>
        <v>42877.36176</v>
      </c>
      <c r="H642" s="2">
        <f t="shared" si="11"/>
        <v>0.21000000000276486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104044.03</v>
      </c>
      <c r="D643" s="1">
        <f>'PR-RAS'!E650</f>
        <v>58195.09</v>
      </c>
      <c r="E643" s="1">
        <v>0</v>
      </c>
      <c r="F643" s="1">
        <v>0</v>
      </c>
      <c r="G643" s="2">
        <f t="shared" si="10"/>
        <v>141518.76282</v>
      </c>
      <c r="H643" s="2">
        <f t="shared" si="11"/>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105351.95</v>
      </c>
      <c r="D644" s="1">
        <f>'PR-RAS'!E651</f>
        <v>72697.64</v>
      </c>
      <c r="E644" s="1">
        <v>0</v>
      </c>
      <c r="F644" s="1">
        <v>0</v>
      </c>
      <c r="G644" s="2">
        <f t="shared" si="10"/>
        <v>161230.46888999999</v>
      </c>
      <c r="H644" s="2">
        <f t="shared" si="11"/>
        <v>0.41000000000349246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21861.14</v>
      </c>
      <c r="D645" s="1">
        <f>'PR-RAS'!E652</f>
        <v>7358.5999999999913</v>
      </c>
      <c r="E645" s="1">
        <v>0</v>
      </c>
      <c r="F645" s="1">
        <v>0</v>
      </c>
      <c r="G645" s="2">
        <f t="shared" si="10"/>
        <v>23556.450959999987</v>
      </c>
      <c r="H645" s="2">
        <f t="shared" si="11"/>
        <v>0.54000000000814907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56</v>
      </c>
      <c r="E647" s="1">
        <v>0</v>
      </c>
      <c r="F647" s="1">
        <v>0</v>
      </c>
      <c r="G647" s="2">
        <f t="shared" si="10"/>
        <v>109.17400000000001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v>
      </c>
      <c r="D649" s="1">
        <f>'PR-RAS'!E656</f>
        <v>47</v>
      </c>
      <c r="E649" s="1">
        <v>0</v>
      </c>
      <c r="F649" s="1">
        <v>0</v>
      </c>
      <c r="G649" s="2">
        <f t="shared" si="10"/>
        <v>92.664000000000001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1134666.56</v>
      </c>
      <c r="D668" s="1">
        <f>'PR-RAS'!E675</f>
        <v>1171289.08</v>
      </c>
      <c r="E668" s="1">
        <v>0</v>
      </c>
      <c r="F668" s="1">
        <v>0</v>
      </c>
      <c r="G668" s="2">
        <f t="shared" si="10"/>
        <v>2319322.2282400001</v>
      </c>
      <c r="H668" s="2">
        <f t="shared" si="11"/>
        <v>0.52000000001862645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1363.06</v>
      </c>
      <c r="D669" s="1">
        <f>'PR-RAS'!E676</f>
        <v>1896.42</v>
      </c>
      <c r="E669" s="1">
        <v>0</v>
      </c>
      <c r="F669" s="1">
        <v>0</v>
      </c>
      <c r="G669" s="2">
        <f t="shared" si="10"/>
        <v>3444.1412</v>
      </c>
      <c r="H669" s="2">
        <f t="shared" si="11"/>
        <v>0.48000000000001819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940.29</v>
      </c>
      <c r="D670" s="1">
        <f>'PR-RAS'!E677</f>
        <v>438</v>
      </c>
      <c r="E670" s="1">
        <v>0</v>
      </c>
      <c r="F670" s="1">
        <v>0</v>
      </c>
      <c r="G670" s="2">
        <f t="shared" si="10"/>
        <v>1215.0980100000002</v>
      </c>
      <c r="H670" s="2">
        <f t="shared" si="11"/>
        <v>0.28999999999996362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7317.65</v>
      </c>
      <c r="D703" s="1">
        <f>'PR-RAS'!E710</f>
        <v>15478.11</v>
      </c>
      <c r="E703" s="1">
        <v>0</v>
      </c>
      <c r="F703" s="1">
        <v>0</v>
      </c>
      <c r="G703" s="2">
        <f t="shared" si="10"/>
        <v>26868.256740000001</v>
      </c>
      <c r="H703" s="2">
        <f t="shared" si="11"/>
        <v>0.46000000000094587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398.17</v>
      </c>
      <c r="D705" s="1">
        <f>'PR-RAS'!E712</f>
        <v>0</v>
      </c>
      <c r="E705" s="1">
        <v>0</v>
      </c>
      <c r="F705" s="1">
        <v>0</v>
      </c>
      <c r="G705" s="2">
        <f t="shared" si="10"/>
        <v>280.31167999999997</v>
      </c>
      <c r="H705" s="2">
        <f t="shared" si="11"/>
        <v>0.17000000000001592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2180.4899999999998</v>
      </c>
      <c r="D709" s="1">
        <f>'PR-RAS'!E716</f>
        <v>0</v>
      </c>
      <c r="E709" s="1">
        <v>0</v>
      </c>
      <c r="F709" s="1">
        <v>0</v>
      </c>
      <c r="G709" s="2">
        <f t="shared" si="10"/>
        <v>1543.7869199999998</v>
      </c>
      <c r="H709" s="2">
        <f t="shared" si="11"/>
        <v>0.48999999999978172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939.1</v>
      </c>
      <c r="D710" s="1">
        <f>'PR-RAS'!E717</f>
        <v>2316.67</v>
      </c>
      <c r="E710" s="1">
        <v>0</v>
      </c>
      <c r="F710" s="1">
        <v>0</v>
      </c>
      <c r="G710" s="2">
        <f t="shared" si="10"/>
        <v>3950.8599600000002</v>
      </c>
      <c r="H710" s="2">
        <f t="shared" si="11"/>
        <v>0.42999999999994998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28451.88</v>
      </c>
      <c r="D711" s="1">
        <f>'PR-RAS'!E718</f>
        <v>29607.24</v>
      </c>
      <c r="E711" s="1">
        <v>0</v>
      </c>
      <c r="F711" s="1">
        <v>0</v>
      </c>
      <c r="G711" s="2">
        <f t="shared" si="10"/>
        <v>62243.115599999997</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1399.83</v>
      </c>
      <c r="D713" s="1">
        <f>'PR-RAS'!E720</f>
        <v>2229.7800000000002</v>
      </c>
      <c r="E713" s="1">
        <v>0</v>
      </c>
      <c r="F713" s="1">
        <v>0</v>
      </c>
      <c r="G713" s="2">
        <f t="shared" si="10"/>
        <v>4171.8856800000003</v>
      </c>
      <c r="H713" s="2">
        <f t="shared" si="11"/>
        <v>0.38999999999987267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6597.43</v>
      </c>
      <c r="D715" s="1">
        <f>'PR-RAS'!E722</f>
        <v>6666.51</v>
      </c>
      <c r="E715" s="1">
        <v>0</v>
      </c>
      <c r="F715" s="1">
        <v>0</v>
      </c>
      <c r="G715" s="2">
        <f t="shared" si="10"/>
        <v>14230.3413</v>
      </c>
      <c r="H715" s="2">
        <f t="shared" si="11"/>
        <v>0.92000000000007276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1264705.7</v>
      </c>
      <c r="D984" s="6">
        <f>BILANCA!E6</f>
        <v>1243538.9599999997</v>
      </c>
      <c r="E984" s="6">
        <v>0</v>
      </c>
      <c r="F984" s="6">
        <v>0</v>
      </c>
      <c r="G984" s="7">
        <f t="shared" ref="G984:G1241" si="22">B984/1000*C984+B984/500*D984</f>
        <v>3751.7836199999997</v>
      </c>
      <c r="H984" s="7">
        <f t="shared" si="19"/>
        <v>0.34000000031664968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1153794.3999999999</v>
      </c>
      <c r="D985" s="1">
        <f>BILANCA!E7</f>
        <v>1129026.4899999998</v>
      </c>
      <c r="E985" s="1">
        <v>0</v>
      </c>
      <c r="F985" s="1">
        <v>0</v>
      </c>
      <c r="G985" s="2">
        <f t="shared" si="22"/>
        <v>6823.6947599999985</v>
      </c>
      <c r="H985" s="2">
        <f t="shared" si="19"/>
        <v>0.88999999966472387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30322.18</v>
      </c>
      <c r="D986" s="1">
        <f>BILANCA!E8</f>
        <v>30572.18</v>
      </c>
      <c r="E986" s="1">
        <v>0</v>
      </c>
      <c r="F986" s="1">
        <v>0</v>
      </c>
      <c r="G986" s="2">
        <f t="shared" si="22"/>
        <v>274.39962000000003</v>
      </c>
      <c r="H986" s="2">
        <f t="shared" si="19"/>
        <v>0.36000000000058208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27433.8</v>
      </c>
      <c r="D987" s="1">
        <f>BILANCA!E9</f>
        <v>27433.8</v>
      </c>
      <c r="E987" s="1">
        <v>0</v>
      </c>
      <c r="F987" s="1">
        <v>0</v>
      </c>
      <c r="G987" s="2">
        <f t="shared" si="22"/>
        <v>329.2056</v>
      </c>
      <c r="H987" s="2">
        <f t="shared" si="19"/>
        <v>0.40000000000145519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2888.38</v>
      </c>
      <c r="D988" s="1">
        <f>BILANCA!E10</f>
        <v>3138.38</v>
      </c>
      <c r="E988" s="1">
        <v>0</v>
      </c>
      <c r="F988" s="1">
        <v>0</v>
      </c>
      <c r="G988" s="2">
        <f t="shared" si="22"/>
        <v>45.825699999999998</v>
      </c>
      <c r="H988" s="2">
        <f t="shared" si="19"/>
        <v>0.76000000000021828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1123472.22</v>
      </c>
      <c r="D990" s="1">
        <f>BILANCA!E12</f>
        <v>1098454.3099999998</v>
      </c>
      <c r="E990" s="1">
        <v>0</v>
      </c>
      <c r="F990" s="1">
        <v>0</v>
      </c>
      <c r="G990" s="2">
        <f t="shared" si="22"/>
        <v>23242.665879999997</v>
      </c>
      <c r="H990" s="2">
        <f t="shared" si="19"/>
        <v>0.52999999979510903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1041574.94</v>
      </c>
      <c r="D991" s="1">
        <f>BILANCA!E13</f>
        <v>1024011.22</v>
      </c>
      <c r="E991" s="1">
        <v>0</v>
      </c>
      <c r="F991" s="1">
        <v>0</v>
      </c>
      <c r="G991" s="2">
        <f t="shared" si="22"/>
        <v>24716.779040000001</v>
      </c>
      <c r="H991" s="2">
        <f t="shared" si="19"/>
        <v>0.28000000002793968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1846021.5</v>
      </c>
      <c r="D993" s="1">
        <f>BILANCA!E15</f>
        <v>1852334</v>
      </c>
      <c r="E993" s="1">
        <v>0</v>
      </c>
      <c r="F993" s="1">
        <v>0</v>
      </c>
      <c r="G993" s="2">
        <f t="shared" si="22"/>
        <v>55506.895000000004</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53822.49</v>
      </c>
      <c r="D995" s="1">
        <f>BILANCA!E17</f>
        <v>53822.49</v>
      </c>
      <c r="E995" s="1">
        <v>0</v>
      </c>
      <c r="F995" s="1">
        <v>0</v>
      </c>
      <c r="G995" s="2">
        <f t="shared" si="22"/>
        <v>1937.6096399999999</v>
      </c>
      <c r="H995" s="2">
        <f t="shared" si="19"/>
        <v>0.97999999999592546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858269.05</v>
      </c>
      <c r="D996" s="1">
        <f>BILANCA!E18</f>
        <v>882145.27</v>
      </c>
      <c r="E996" s="1">
        <v>0</v>
      </c>
      <c r="F996" s="1">
        <v>0</v>
      </c>
      <c r="G996" s="2">
        <f t="shared" si="22"/>
        <v>34093.274669999999</v>
      </c>
      <c r="H996" s="2">
        <f t="shared" si="19"/>
        <v>0.32000000006519258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43891.570000000065</v>
      </c>
      <c r="D997" s="1">
        <f>BILANCA!E19</f>
        <v>38005.429999999993</v>
      </c>
      <c r="E997" s="1">
        <v>0</v>
      </c>
      <c r="F997" s="1">
        <v>0</v>
      </c>
      <c r="G997" s="2">
        <f t="shared" si="22"/>
        <v>1678.6340200000006</v>
      </c>
      <c r="H997" s="2">
        <f t="shared" si="19"/>
        <v>0.8599999999278225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318337.64</v>
      </c>
      <c r="D998" s="1">
        <f>BILANCA!E20</f>
        <v>328618.46999999997</v>
      </c>
      <c r="E998" s="1">
        <v>0</v>
      </c>
      <c r="F998" s="1">
        <v>0</v>
      </c>
      <c r="G998" s="2">
        <f t="shared" si="22"/>
        <v>14633.618699999999</v>
      </c>
      <c r="H998" s="2">
        <f t="shared" si="19"/>
        <v>0.82999999995809048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5461.15</v>
      </c>
      <c r="D999" s="1">
        <f>BILANCA!E21</f>
        <v>5461.15</v>
      </c>
      <c r="E999" s="1">
        <v>0</v>
      </c>
      <c r="F999" s="1">
        <v>0</v>
      </c>
      <c r="G999" s="2">
        <f t="shared" si="22"/>
        <v>262.1352</v>
      </c>
      <c r="H999" s="2">
        <f t="shared" si="19"/>
        <v>0.2999999999992724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3992.34</v>
      </c>
      <c r="D1000" s="1">
        <f>BILANCA!E22</f>
        <v>3992.34</v>
      </c>
      <c r="E1000" s="1">
        <v>0</v>
      </c>
      <c r="F1000" s="1">
        <v>0</v>
      </c>
      <c r="G1000" s="2">
        <f t="shared" si="22"/>
        <v>203.60934000000003</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8908.23</v>
      </c>
      <c r="D1001" s="1">
        <f>BILANCA!E23</f>
        <v>8908.23</v>
      </c>
      <c r="E1001" s="1">
        <v>0</v>
      </c>
      <c r="F1001" s="1">
        <v>0</v>
      </c>
      <c r="G1001" s="2">
        <f t="shared" si="22"/>
        <v>481.04441999999995</v>
      </c>
      <c r="H1001" s="2">
        <f t="shared" si="19"/>
        <v>0.45999999999912689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5090.76</v>
      </c>
      <c r="D1002" s="1">
        <f>BILANCA!E24</f>
        <v>5090.76</v>
      </c>
      <c r="E1002" s="1">
        <v>0</v>
      </c>
      <c r="F1002" s="1">
        <v>0</v>
      </c>
      <c r="G1002" s="2">
        <f t="shared" si="22"/>
        <v>290.17331999999999</v>
      </c>
      <c r="H1002" s="2">
        <f t="shared" si="19"/>
        <v>0.47999999999956344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13612.6</v>
      </c>
      <c r="D1003" s="1">
        <f>BILANCA!E25</f>
        <v>13612.6</v>
      </c>
      <c r="E1003" s="1">
        <v>0</v>
      </c>
      <c r="F1003" s="1">
        <v>0</v>
      </c>
      <c r="G1003" s="2">
        <f t="shared" si="22"/>
        <v>816.75600000000009</v>
      </c>
      <c r="H1003" s="2">
        <f t="shared" si="19"/>
        <v>0.7999999999992724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310.2</v>
      </c>
      <c r="D1004" s="1">
        <f>BILANCA!E26</f>
        <v>310.2</v>
      </c>
      <c r="E1004" s="1">
        <v>0</v>
      </c>
      <c r="F1004" s="1">
        <v>0</v>
      </c>
      <c r="G1004" s="2">
        <f t="shared" si="22"/>
        <v>19.5426</v>
      </c>
      <c r="H1004" s="2">
        <f t="shared" si="19"/>
        <v>0.39999999999997726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311821.34999999998</v>
      </c>
      <c r="D1006" s="1">
        <f>BILANCA!E28</f>
        <v>327988.32</v>
      </c>
      <c r="E1006" s="1">
        <v>0</v>
      </c>
      <c r="F1006" s="1">
        <v>0</v>
      </c>
      <c r="G1006" s="2">
        <f t="shared" si="22"/>
        <v>22259.353769999998</v>
      </c>
      <c r="H1006" s="2">
        <f t="shared" si="19"/>
        <v>0.66999999998370185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37474.820000000007</v>
      </c>
      <c r="D1013" s="1">
        <f>BILANCA!E35</f>
        <v>35906.769999999997</v>
      </c>
      <c r="E1013" s="1">
        <v>0</v>
      </c>
      <c r="F1013" s="1">
        <v>0</v>
      </c>
      <c r="G1013" s="2">
        <f t="shared" si="22"/>
        <v>3278.6508000000003</v>
      </c>
      <c r="H1013" s="2">
        <f t="shared" si="19"/>
        <v>0.4099999999962165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54000.44</v>
      </c>
      <c r="D1014" s="1">
        <f>BILANCA!E36</f>
        <v>53396.34</v>
      </c>
      <c r="E1014" s="1">
        <v>0</v>
      </c>
      <c r="F1014" s="1">
        <v>0</v>
      </c>
      <c r="G1014" s="2">
        <f t="shared" si="22"/>
        <v>4984.5867199999993</v>
      </c>
      <c r="H1014" s="2">
        <f t="shared" si="19"/>
        <v>0.77999999999883585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8.57</v>
      </c>
      <c r="D1015" s="1">
        <f>BILANCA!E37</f>
        <v>8.57</v>
      </c>
      <c r="E1015" s="1">
        <v>0</v>
      </c>
      <c r="F1015" s="1">
        <v>0</v>
      </c>
      <c r="G1015" s="2">
        <f t="shared" si="22"/>
        <v>0.82272000000000012</v>
      </c>
      <c r="H1015" s="2">
        <f t="shared" si="19"/>
        <v>0.85999999999999943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16534.189999999999</v>
      </c>
      <c r="D1018" s="1">
        <f>BILANCA!E40</f>
        <v>17498.14</v>
      </c>
      <c r="E1018" s="1">
        <v>0</v>
      </c>
      <c r="F1018" s="1">
        <v>0</v>
      </c>
      <c r="G1018" s="2">
        <f t="shared" si="22"/>
        <v>1803.5664500000003</v>
      </c>
      <c r="H1018" s="2">
        <f t="shared" si="19"/>
        <v>0.32999999999810825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530.89</v>
      </c>
      <c r="D1019" s="1">
        <f>BILANCA!E41</f>
        <v>530.89</v>
      </c>
      <c r="E1019" s="1">
        <v>0</v>
      </c>
      <c r="F1019" s="1">
        <v>0</v>
      </c>
      <c r="G1019" s="2">
        <f t="shared" si="22"/>
        <v>57.336119999999994</v>
      </c>
      <c r="H1019" s="2">
        <f t="shared" si="19"/>
        <v>0.22000000000002728</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530.89</v>
      </c>
      <c r="D1020" s="1">
        <f>BILANCA!E42</f>
        <v>530.89</v>
      </c>
      <c r="E1020" s="1">
        <v>0</v>
      </c>
      <c r="F1020" s="1">
        <v>0</v>
      </c>
      <c r="G1020" s="2">
        <f t="shared" si="22"/>
        <v>58.928789999999999</v>
      </c>
      <c r="H1020" s="2">
        <f t="shared" si="19"/>
        <v>0.22000000000002728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27668.19</v>
      </c>
      <c r="D1032" s="1">
        <f>BILANCA!E54</f>
        <v>28040.639999999999</v>
      </c>
      <c r="E1032" s="1">
        <v>0</v>
      </c>
      <c r="F1032" s="1">
        <v>0</v>
      </c>
      <c r="G1032" s="2">
        <f t="shared" si="22"/>
        <v>4103.7240299999994</v>
      </c>
      <c r="H1032" s="2">
        <f t="shared" si="19"/>
        <v>0.5499999999992724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27668.19</v>
      </c>
      <c r="D1033" s="1">
        <f>BILANCA!E55</f>
        <v>28040.639999999999</v>
      </c>
      <c r="E1033" s="1">
        <v>0</v>
      </c>
      <c r="F1033" s="1">
        <v>0</v>
      </c>
      <c r="G1033" s="2">
        <f t="shared" si="22"/>
        <v>4187.4735000000001</v>
      </c>
      <c r="H1033" s="2">
        <f t="shared" si="19"/>
        <v>0.5499999999992724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110911.3</v>
      </c>
      <c r="D1046" s="1">
        <f>BILANCA!E68</f>
        <v>114512.47</v>
      </c>
      <c r="E1046" s="1">
        <v>0</v>
      </c>
      <c r="F1046" s="1">
        <v>0</v>
      </c>
      <c r="G1046" s="2">
        <f t="shared" si="22"/>
        <v>21415.983120000001</v>
      </c>
      <c r="H1046" s="2">
        <f t="shared" si="19"/>
        <v>0.77000000000407454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21861.14</v>
      </c>
      <c r="D1047" s="1">
        <f>BILANCA!E69</f>
        <v>7358.6</v>
      </c>
      <c r="E1047" s="1">
        <v>0</v>
      </c>
      <c r="F1047" s="1">
        <v>0</v>
      </c>
      <c r="G1047" s="2">
        <f t="shared" si="22"/>
        <v>2341.0137599999998</v>
      </c>
      <c r="H1047" s="2">
        <f t="shared" si="19"/>
        <v>0.53999999999905413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21861.14</v>
      </c>
      <c r="D1048" s="1">
        <f>BILANCA!E70</f>
        <v>7358.6</v>
      </c>
      <c r="E1048" s="1">
        <v>0</v>
      </c>
      <c r="F1048" s="1">
        <v>0</v>
      </c>
      <c r="G1048" s="2">
        <f t="shared" si="22"/>
        <v>2377.5920999999998</v>
      </c>
      <c r="H1048" s="2">
        <f t="shared" si="19"/>
        <v>0.53999999999905413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21861.14</v>
      </c>
      <c r="D1050" s="1">
        <f>BILANCA!E72</f>
        <v>7358.6</v>
      </c>
      <c r="E1050" s="1">
        <v>0</v>
      </c>
      <c r="F1050" s="1">
        <v>0</v>
      </c>
      <c r="G1050" s="2">
        <f t="shared" si="22"/>
        <v>2450.7487800000004</v>
      </c>
      <c r="H1050" s="2">
        <f t="shared" si="19"/>
        <v>0.53999999999905413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1596.27</v>
      </c>
      <c r="D1056" s="1">
        <f>BILANCA!E78</f>
        <v>1762.98</v>
      </c>
      <c r="E1056" s="1">
        <v>0</v>
      </c>
      <c r="F1056" s="1">
        <v>0</v>
      </c>
      <c r="G1056" s="2">
        <f t="shared" si="22"/>
        <v>373.92278999999996</v>
      </c>
      <c r="H1056" s="2">
        <f t="shared" si="19"/>
        <v>0.28999999999996362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570.59</v>
      </c>
      <c r="D1062" s="1">
        <f>BILANCA!E84</f>
        <v>570.58000000000004</v>
      </c>
      <c r="E1062" s="1">
        <v>0</v>
      </c>
      <c r="F1062" s="1">
        <v>0</v>
      </c>
      <c r="G1062" s="2">
        <f t="shared" si="22"/>
        <v>135.22825</v>
      </c>
      <c r="H1062" s="2">
        <f t="shared" si="19"/>
        <v>0.82999999999992724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1025.68</v>
      </c>
      <c r="D1064" s="1">
        <f>BILANCA!E86</f>
        <v>1192.4000000000001</v>
      </c>
      <c r="E1064" s="1">
        <v>0</v>
      </c>
      <c r="F1064" s="1">
        <v>0</v>
      </c>
      <c r="G1064" s="2">
        <f t="shared" si="22"/>
        <v>276.24888000000004</v>
      </c>
      <c r="H1064" s="2">
        <f t="shared" si="19"/>
        <v>0.72000000000002728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0.51</v>
      </c>
      <c r="D1124" s="1">
        <f>BILANCA!E146</f>
        <v>0.52</v>
      </c>
      <c r="E1124" s="1">
        <v>0</v>
      </c>
      <c r="F1124" s="1">
        <v>0</v>
      </c>
      <c r="G1124" s="2">
        <f t="shared" si="22"/>
        <v>0.21854999999999997</v>
      </c>
      <c r="H1124" s="2">
        <f t="shared" si="23"/>
        <v>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0.51</v>
      </c>
      <c r="D1137" s="1">
        <f>BILANCA!E159</f>
        <v>0.52</v>
      </c>
      <c r="E1137" s="1">
        <v>0</v>
      </c>
      <c r="F1137" s="1">
        <v>0</v>
      </c>
      <c r="G1137" s="2">
        <f t="shared" si="22"/>
        <v>0.2387</v>
      </c>
      <c r="H1137" s="2">
        <f t="shared" si="23"/>
        <v>0.97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87453.38</v>
      </c>
      <c r="D1148" s="1">
        <f>BILANCA!E170</f>
        <v>105390.37</v>
      </c>
      <c r="E1148" s="1">
        <v>0</v>
      </c>
      <c r="F1148" s="1">
        <v>0</v>
      </c>
      <c r="G1148" s="2">
        <f t="shared" si="22"/>
        <v>49208.629799999995</v>
      </c>
      <c r="H1148" s="2">
        <f t="shared" si="23"/>
        <v>0.75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87453.38</v>
      </c>
      <c r="D1151" s="1">
        <f>BILANCA!E173</f>
        <v>105390.37</v>
      </c>
      <c r="E1151" s="1">
        <v>0</v>
      </c>
      <c r="F1151" s="1">
        <v>0</v>
      </c>
      <c r="G1151" s="2">
        <f t="shared" si="22"/>
        <v>50103.332160000005</v>
      </c>
      <c r="H1151" s="2">
        <f t="shared" si="23"/>
        <v>0.75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1264705.7</v>
      </c>
      <c r="D1152" s="1">
        <f>BILANCA!E175</f>
        <v>1243538.9599999997</v>
      </c>
      <c r="E1152" s="1">
        <v>0</v>
      </c>
      <c r="F1152" s="1">
        <v>0</v>
      </c>
      <c r="G1152" s="2">
        <f t="shared" si="22"/>
        <v>634051.43177999998</v>
      </c>
      <c r="H1152" s="2">
        <f t="shared" si="23"/>
        <v>0.34000000031664968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89074.409999999989</v>
      </c>
      <c r="D1153" s="1">
        <f>BILANCA!E176</f>
        <v>108425.52999999998</v>
      </c>
      <c r="E1153" s="1">
        <v>0</v>
      </c>
      <c r="F1153" s="1">
        <v>0</v>
      </c>
      <c r="G1153" s="2">
        <f t="shared" si="22"/>
        <v>52007.329899999997</v>
      </c>
      <c r="H1153" s="2">
        <f t="shared" si="23"/>
        <v>0.88000000000465661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89074.409999999989</v>
      </c>
      <c r="D1154" s="1">
        <f>BILANCA!E177</f>
        <v>108425.52999999998</v>
      </c>
      <c r="E1154" s="1">
        <v>0</v>
      </c>
      <c r="F1154" s="1">
        <v>0</v>
      </c>
      <c r="G1154" s="2">
        <f t="shared" si="22"/>
        <v>52313.255369999999</v>
      </c>
      <c r="H1154" s="2">
        <f t="shared" si="23"/>
        <v>0.88000000000465661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87467.51</v>
      </c>
      <c r="D1155" s="1">
        <f>BILANCA!E178</f>
        <v>105444.18</v>
      </c>
      <c r="E1155" s="1">
        <v>0</v>
      </c>
      <c r="F1155" s="1">
        <v>0</v>
      </c>
      <c r="G1155" s="2">
        <f t="shared" si="22"/>
        <v>51317.209639999994</v>
      </c>
      <c r="H1155" s="2">
        <f t="shared" si="23"/>
        <v>0.66999999999825377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448.65</v>
      </c>
      <c r="D1156" s="1">
        <f>BILANCA!E179</f>
        <v>1688.29</v>
      </c>
      <c r="E1156" s="1">
        <v>0</v>
      </c>
      <c r="F1156" s="1">
        <v>0</v>
      </c>
      <c r="G1156" s="2">
        <f t="shared" si="22"/>
        <v>661.76478999999995</v>
      </c>
      <c r="H1156" s="2">
        <f t="shared" si="23"/>
        <v>0.63999999999998636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38.869999999999997</v>
      </c>
      <c r="D1157" s="1">
        <f>BILANCA!E180</f>
        <v>46.64</v>
      </c>
      <c r="E1157" s="1">
        <v>0</v>
      </c>
      <c r="F1157" s="1">
        <v>0</v>
      </c>
      <c r="G1157" s="2">
        <f t="shared" si="22"/>
        <v>22.994099999999996</v>
      </c>
      <c r="H1157" s="2">
        <f t="shared" si="23"/>
        <v>0.49000000000000199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38.869999999999997</v>
      </c>
      <c r="D1160" s="1">
        <f>BILANCA!E183</f>
        <v>46.64</v>
      </c>
      <c r="E1160" s="1">
        <v>0</v>
      </c>
      <c r="F1160" s="1">
        <v>0</v>
      </c>
      <c r="G1160" s="2">
        <f t="shared" si="22"/>
        <v>23.390549999999998</v>
      </c>
      <c r="H1160" s="2">
        <f t="shared" si="23"/>
        <v>0.49000000000000199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1119.3800000000001</v>
      </c>
      <c r="D1165" s="1">
        <f>BILANCA!E188</f>
        <v>1246.42</v>
      </c>
      <c r="E1165" s="1">
        <v>0</v>
      </c>
      <c r="F1165" s="1">
        <v>0</v>
      </c>
      <c r="G1165" s="2">
        <f t="shared" si="22"/>
        <v>657.4240400000001</v>
      </c>
      <c r="H1165" s="2">
        <f t="shared" si="23"/>
        <v>0.8000000000001819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1175631.29</v>
      </c>
      <c r="D1214" s="1">
        <f>BILANCA!E237</f>
        <v>1135113.4299999997</v>
      </c>
      <c r="E1214" s="1">
        <v>0</v>
      </c>
      <c r="F1214" s="1">
        <v>0</v>
      </c>
      <c r="G1214" s="2">
        <f t="shared" si="22"/>
        <v>795993.2326499999</v>
      </c>
      <c r="H1214" s="2">
        <f t="shared" si="23"/>
        <v>0.71999999973922968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1153794.42</v>
      </c>
      <c r="D1215" s="1">
        <f>BILANCA!E238</f>
        <v>1129026.5199999998</v>
      </c>
      <c r="E1215" s="1">
        <v>0</v>
      </c>
      <c r="F1215" s="1">
        <v>0</v>
      </c>
      <c r="G1215" s="2">
        <f t="shared" si="22"/>
        <v>791548.61071999988</v>
      </c>
      <c r="H1215" s="2">
        <f t="shared" si="23"/>
        <v>0.90000000013969839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1277488.51</v>
      </c>
      <c r="D1216" s="1">
        <f>BILANCA!E239</f>
        <v>1252720.6099999999</v>
      </c>
      <c r="E1216" s="1">
        <v>0</v>
      </c>
      <c r="F1216" s="1">
        <v>0</v>
      </c>
      <c r="G1216" s="2">
        <f t="shared" si="22"/>
        <v>881422.62709000008</v>
      </c>
      <c r="H1216" s="2">
        <f t="shared" si="23"/>
        <v>0.88000000012107193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1270085.08</v>
      </c>
      <c r="D1217" s="1">
        <f>BILANCA!E240</f>
        <v>1245317.18</v>
      </c>
      <c r="E1217" s="1">
        <v>0</v>
      </c>
      <c r="F1217" s="1">
        <v>0</v>
      </c>
      <c r="G1217" s="2">
        <f t="shared" si="22"/>
        <v>880008.34896000009</v>
      </c>
      <c r="H1217" s="2">
        <f t="shared" si="23"/>
        <v>0.26000000000931323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7403.43</v>
      </c>
      <c r="D1218" s="1">
        <f>BILANCA!E241</f>
        <v>7403.43</v>
      </c>
      <c r="E1218" s="1">
        <v>0</v>
      </c>
      <c r="F1218" s="1">
        <v>0</v>
      </c>
      <c r="G1218" s="2">
        <f t="shared" si="22"/>
        <v>5219.4181499999995</v>
      </c>
      <c r="H1218" s="2">
        <f t="shared" si="23"/>
        <v>0.86000000000058208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123694.09</v>
      </c>
      <c r="D1219" s="1">
        <f>BILANCA!E242</f>
        <v>123694.09</v>
      </c>
      <c r="E1219" s="1">
        <v>0</v>
      </c>
      <c r="F1219" s="1">
        <v>0</v>
      </c>
      <c r="G1219" s="2">
        <f t="shared" si="22"/>
        <v>87575.41571999999</v>
      </c>
      <c r="H1219" s="2">
        <f t="shared" si="23"/>
        <v>0.17999999999301508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123694.09</v>
      </c>
      <c r="D1220" s="1">
        <f>BILANCA!E243</f>
        <v>0</v>
      </c>
      <c r="E1220" s="1">
        <v>0</v>
      </c>
      <c r="F1220" s="1">
        <v>0</v>
      </c>
      <c r="G1220" s="2">
        <f t="shared" si="22"/>
        <v>29315.499329999999</v>
      </c>
      <c r="H1220" s="2">
        <f t="shared" si="23"/>
        <v>8.999999999650754E-2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123694.09</v>
      </c>
      <c r="E1221" s="1">
        <v>0</v>
      </c>
      <c r="F1221" s="1">
        <v>0</v>
      </c>
      <c r="G1221" s="2">
        <f t="shared" si="22"/>
        <v>58878.386839999999</v>
      </c>
      <c r="H1221" s="2">
        <f t="shared" si="23"/>
        <v>8.999999999650754E-2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21836.36</v>
      </c>
      <c r="D1222" s="1">
        <f>BILANCA!E245</f>
        <v>6086.4</v>
      </c>
      <c r="E1222" s="1">
        <v>0</v>
      </c>
      <c r="F1222" s="1">
        <v>0</v>
      </c>
      <c r="G1222" s="2">
        <f t="shared" si="22"/>
        <v>8128.1892399999997</v>
      </c>
      <c r="H1222" s="2">
        <f t="shared" si="23"/>
        <v>0.76000000000021828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21836.36</v>
      </c>
      <c r="D1223" s="1">
        <f>BILANCA!E246</f>
        <v>6086.4</v>
      </c>
      <c r="E1223" s="1">
        <v>0</v>
      </c>
      <c r="F1223" s="1">
        <v>0</v>
      </c>
      <c r="G1223" s="2">
        <f t="shared" si="22"/>
        <v>8162.1983999999993</v>
      </c>
      <c r="H1223" s="2">
        <f t="shared" si="23"/>
        <v>0.76000000000021828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21836.36</v>
      </c>
      <c r="D1224" s="1">
        <f>BILANCA!E247</f>
        <v>6086.4</v>
      </c>
      <c r="E1224" s="1">
        <v>0</v>
      </c>
      <c r="F1224" s="1">
        <v>0</v>
      </c>
      <c r="G1224" s="2">
        <f t="shared" si="22"/>
        <v>8196.2075599999989</v>
      </c>
      <c r="H1224" s="2">
        <f t="shared" si="23"/>
        <v>0.76000000000021828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0.51</v>
      </c>
      <c r="D1232" s="1">
        <f>BILANCA!E255</f>
        <v>0.51</v>
      </c>
      <c r="E1232" s="1">
        <v>0</v>
      </c>
      <c r="F1232" s="1">
        <v>0</v>
      </c>
      <c r="G1232" s="2">
        <f t="shared" si="22"/>
        <v>0.38096999999999998</v>
      </c>
      <c r="H1232" s="2">
        <f t="shared" si="23"/>
        <v>0.98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53925.96</v>
      </c>
      <c r="D1236" s="1">
        <f>BILANCA!E259</f>
        <v>108348.5</v>
      </c>
      <c r="E1236" s="1">
        <v>0</v>
      </c>
      <c r="F1236" s="1">
        <v>0</v>
      </c>
      <c r="G1236" s="2">
        <f t="shared" si="22"/>
        <v>68467.60888</v>
      </c>
      <c r="H1236" s="2">
        <f t="shared" si="23"/>
        <v>0.54000000000087311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53925.96</v>
      </c>
      <c r="D1237" s="1">
        <f>BILANCA!E260</f>
        <v>108348.5</v>
      </c>
      <c r="E1237" s="1">
        <v>0</v>
      </c>
      <c r="F1237" s="1">
        <v>0</v>
      </c>
      <c r="G1237" s="2">
        <f t="shared" si="22"/>
        <v>68738.231839999993</v>
      </c>
      <c r="H1237" s="2">
        <f t="shared" si="23"/>
        <v>0.54000000000087311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0.51</v>
      </c>
      <c r="D1240" s="1">
        <f>BILANCA!E264</f>
        <v>0.52</v>
      </c>
      <c r="E1240" s="1">
        <v>0</v>
      </c>
      <c r="F1240" s="1">
        <v>0</v>
      </c>
      <c r="G1240" s="2">
        <f t="shared" si="22"/>
        <v>0.39834999999999998</v>
      </c>
      <c r="H1240" s="2">
        <f t="shared" si="23"/>
        <v>0.97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1025.68</v>
      </c>
      <c r="D1244" s="1">
        <f>BILANCA!E268</f>
        <v>1192.4000000000001</v>
      </c>
      <c r="E1244" s="1">
        <v>0</v>
      </c>
      <c r="F1244" s="1">
        <v>0</v>
      </c>
      <c r="G1244" s="2">
        <f t="shared" si="24"/>
        <v>890.13528000000008</v>
      </c>
      <c r="H1244" s="2">
        <f t="shared" si="23"/>
        <v>0.72000000000002728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89074.41</v>
      </c>
      <c r="D1264" s="1">
        <f>BILANCA!E288</f>
        <v>108425.53</v>
      </c>
      <c r="E1264" s="1">
        <v>0</v>
      </c>
      <c r="F1264" s="1">
        <v>0</v>
      </c>
      <c r="G1264" s="2">
        <f t="shared" si="24"/>
        <v>85965.05707000001</v>
      </c>
      <c r="H1264" s="2">
        <f t="shared" si="23"/>
        <v>0.88000000000465661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1138.5899999999999</v>
      </c>
      <c r="E1274" s="1">
        <v>0</v>
      </c>
      <c r="F1274" s="1">
        <v>0</v>
      </c>
      <c r="G1274" s="2">
        <f t="shared" si="24"/>
        <v>662.65937999999994</v>
      </c>
      <c r="H1274" s="2">
        <f t="shared" si="23"/>
        <v>0.41000000000008185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107.83</v>
      </c>
      <c r="E1278" s="1">
        <v>0</v>
      </c>
      <c r="F1278" s="1">
        <v>0</v>
      </c>
      <c r="G1278" s="2">
        <f t="shared" si="24"/>
        <v>63.619699999999995</v>
      </c>
      <c r="H1278" s="2">
        <f t="shared" si="23"/>
        <v>0.17000000000000171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1272007.26</v>
      </c>
      <c r="D1408" s="1">
        <f>'RAS-funkcijski'!E114</f>
        <v>1358599.08</v>
      </c>
      <c r="E1408" s="1">
        <v>0</v>
      </c>
      <c r="F1408" s="1">
        <v>0</v>
      </c>
      <c r="G1408" s="2">
        <f t="shared" si="24"/>
        <v>438812.59620000003</v>
      </c>
      <c r="H1408" s="2">
        <f t="shared" si="27"/>
        <v>0.34000000008381903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1272007.26</v>
      </c>
      <c r="D1412" s="1">
        <f>'RAS-funkcijski'!E118</f>
        <v>1358599.08</v>
      </c>
      <c r="E1412" s="1">
        <v>0</v>
      </c>
      <c r="F1412" s="1">
        <v>0</v>
      </c>
      <c r="G1412" s="2">
        <f t="shared" si="24"/>
        <v>454769.41788000008</v>
      </c>
      <c r="H1412" s="2">
        <f t="shared" si="27"/>
        <v>0.34000000008381903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1272007.26</v>
      </c>
      <c r="D1413" s="1">
        <f>'RAS-funkcijski'!E119</f>
        <v>1358599.08</v>
      </c>
      <c r="E1413" s="1">
        <v>0</v>
      </c>
      <c r="F1413" s="1">
        <v>0</v>
      </c>
      <c r="G1413" s="2">
        <f t="shared" si="24"/>
        <v>458758.62330000004</v>
      </c>
      <c r="H1413" s="2">
        <f t="shared" si="27"/>
        <v>0.34000000008381903</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1272007.26</v>
      </c>
      <c r="D1435" s="13">
        <f>'RAS-funkcijski'!E141</f>
        <v>1358599.08</v>
      </c>
      <c r="E1435" s="13">
        <v>0</v>
      </c>
      <c r="F1435" s="13">
        <v>0</v>
      </c>
      <c r="G1435" s="14">
        <f t="shared" si="24"/>
        <v>546521.14254000015</v>
      </c>
      <c r="H1435" s="14">
        <f t="shared" si="27"/>
        <v>0.34000000008381903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1904.98</v>
      </c>
      <c r="D1436" s="6">
        <f>'P-VRIO'!E5</f>
        <v>226.64</v>
      </c>
      <c r="E1436" s="6">
        <v>0</v>
      </c>
      <c r="F1436" s="6">
        <v>0</v>
      </c>
      <c r="G1436" s="7">
        <f t="shared" si="24"/>
        <v>2.35826</v>
      </c>
      <c r="H1436" s="7">
        <f t="shared" si="27"/>
        <v>0.37999999999999545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1904.98</v>
      </c>
      <c r="D1453" s="1">
        <f>'P-VRIO'!E22</f>
        <v>226.64</v>
      </c>
      <c r="E1453" s="1">
        <v>0</v>
      </c>
      <c r="F1453" s="1">
        <v>0</v>
      </c>
      <c r="G1453" s="2">
        <f t="shared" si="24"/>
        <v>42.448679999999996</v>
      </c>
      <c r="H1453" s="2">
        <f t="shared" si="27"/>
        <v>0.37999999999999545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1904.98</v>
      </c>
      <c r="D1454" s="1">
        <f>'P-VRIO'!E23</f>
        <v>226.64</v>
      </c>
      <c r="E1454" s="1">
        <v>0</v>
      </c>
      <c r="F1454" s="1">
        <v>0</v>
      </c>
      <c r="G1454" s="2">
        <f t="shared" si="24"/>
        <v>44.806939999999997</v>
      </c>
      <c r="H1454" s="2">
        <f t="shared" si="27"/>
        <v>0.37999999999999545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1904.98</v>
      </c>
      <c r="D1456" s="1">
        <f>'P-VRIO'!E25</f>
        <v>226.64</v>
      </c>
      <c r="E1456" s="1">
        <v>0</v>
      </c>
      <c r="F1456" s="1">
        <v>0</v>
      </c>
      <c r="G1456" s="2">
        <f t="shared" si="24"/>
        <v>49.52346</v>
      </c>
      <c r="H1456" s="2">
        <f t="shared" si="27"/>
        <v>0.37999999999999545</v>
      </c>
      <c r="I1456" s="10">
        <f t="shared" si="30"/>
        <v>18.818914799999774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89074.41</v>
      </c>
      <c r="D1480" s="6"/>
      <c r="E1480" s="6">
        <v>0</v>
      </c>
      <c r="F1480" s="6">
        <v>0</v>
      </c>
      <c r="G1480" s="7">
        <f t="shared" ref="G1480:G1580" si="34">B1480/1000*C1480</f>
        <v>89.07441</v>
      </c>
      <c r="H1480" s="7">
        <f t="shared" ref="H1480:H1580" si="35">ABS(C1480-ROUND(C1480,0))</f>
        <v>0.41000000000349246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1375952.79</v>
      </c>
      <c r="D1481" s="1">
        <v>0</v>
      </c>
      <c r="E1481" s="1">
        <v>0</v>
      </c>
      <c r="F1481" s="1">
        <v>0</v>
      </c>
      <c r="G1481" s="2">
        <f t="shared" si="34"/>
        <v>2751.9055800000001</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1575.56</v>
      </c>
      <c r="D1482" s="1">
        <v>0</v>
      </c>
      <c r="E1482" s="1">
        <v>0</v>
      </c>
      <c r="F1482" s="1">
        <v>0</v>
      </c>
      <c r="G1482" s="2">
        <f t="shared" si="34"/>
        <v>4.72668</v>
      </c>
      <c r="H1482" s="2">
        <f t="shared" si="35"/>
        <v>0.44000000000005457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1359998.68</v>
      </c>
      <c r="D1483" s="1">
        <v>0</v>
      </c>
      <c r="E1483" s="1">
        <v>0</v>
      </c>
      <c r="F1483" s="1">
        <v>0</v>
      </c>
      <c r="G1483" s="2">
        <f t="shared" si="34"/>
        <v>5439.9947199999997</v>
      </c>
      <c r="H1483" s="2">
        <f t="shared" si="35"/>
        <v>0.32000000006519258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1197059.93</v>
      </c>
      <c r="D1484" s="1">
        <v>0</v>
      </c>
      <c r="E1484" s="1">
        <v>0</v>
      </c>
      <c r="F1484" s="1">
        <v>0</v>
      </c>
      <c r="G1484" s="2">
        <f t="shared" si="34"/>
        <v>5985.2996499999999</v>
      </c>
      <c r="H1484" s="2">
        <f t="shared" si="35"/>
        <v>7.000000006519258E-2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158268.51</v>
      </c>
      <c r="D1485" s="1">
        <v>0</v>
      </c>
      <c r="E1485" s="1">
        <v>0</v>
      </c>
      <c r="F1485" s="1">
        <v>0</v>
      </c>
      <c r="G1485" s="2">
        <f t="shared" si="34"/>
        <v>949.61106000000007</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4670.24</v>
      </c>
      <c r="D1486" s="1">
        <v>0</v>
      </c>
      <c r="E1486" s="1">
        <v>0</v>
      </c>
      <c r="F1486" s="1">
        <v>0</v>
      </c>
      <c r="G1486" s="2">
        <f t="shared" si="34"/>
        <v>32.691679999999998</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14378.55</v>
      </c>
      <c r="D1492" s="1">
        <v>0</v>
      </c>
      <c r="E1492" s="1">
        <v>0</v>
      </c>
      <c r="F1492" s="1">
        <v>0</v>
      </c>
      <c r="G1492" s="2">
        <f t="shared" si="34"/>
        <v>186.92114999999998</v>
      </c>
      <c r="H1492" s="2">
        <f t="shared" si="35"/>
        <v>0.4500000000007276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1356601.67</v>
      </c>
      <c r="D1499" s="1">
        <v>0</v>
      </c>
      <c r="E1499" s="1">
        <v>0</v>
      </c>
      <c r="F1499" s="1">
        <v>0</v>
      </c>
      <c r="G1499" s="2">
        <f t="shared" si="34"/>
        <v>27132.0334</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1448.52</v>
      </c>
      <c r="D1500" s="1">
        <v>0</v>
      </c>
      <c r="E1500" s="1">
        <v>0</v>
      </c>
      <c r="F1500" s="1">
        <v>0</v>
      </c>
      <c r="G1500" s="2">
        <f t="shared" si="34"/>
        <v>30.41892</v>
      </c>
      <c r="H1500" s="2">
        <f t="shared" si="35"/>
        <v>0.48000000000001819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1340774.5999999999</v>
      </c>
      <c r="D1501" s="1">
        <v>0</v>
      </c>
      <c r="E1501" s="1">
        <v>0</v>
      </c>
      <c r="F1501" s="1">
        <v>0</v>
      </c>
      <c r="G1501" s="2">
        <f t="shared" si="34"/>
        <v>29497.041199999996</v>
      </c>
      <c r="H1501" s="2">
        <f t="shared" si="35"/>
        <v>0.40000000013969839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1179083.26</v>
      </c>
      <c r="D1502" s="1">
        <v>0</v>
      </c>
      <c r="E1502" s="1">
        <v>0</v>
      </c>
      <c r="F1502" s="1">
        <v>0</v>
      </c>
      <c r="G1502" s="2">
        <f t="shared" si="34"/>
        <v>27118.914980000001</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157028.87</v>
      </c>
      <c r="D1503" s="1">
        <v>0</v>
      </c>
      <c r="E1503" s="1">
        <v>0</v>
      </c>
      <c r="F1503" s="1">
        <v>0</v>
      </c>
      <c r="G1503" s="2">
        <f t="shared" si="34"/>
        <v>3768.6928800000001</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4662.47</v>
      </c>
      <c r="D1504" s="1">
        <v>0</v>
      </c>
      <c r="E1504" s="1">
        <v>0</v>
      </c>
      <c r="F1504" s="1">
        <v>0</v>
      </c>
      <c r="G1504" s="2">
        <f t="shared" si="34"/>
        <v>116.56175000000002</v>
      </c>
      <c r="H1504" s="2">
        <f t="shared" si="35"/>
        <v>0.47000000000025466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14378.55</v>
      </c>
      <c r="D1510" s="1">
        <v>0</v>
      </c>
      <c r="E1510" s="1">
        <v>0</v>
      </c>
      <c r="F1510" s="1">
        <v>0</v>
      </c>
      <c r="G1510" s="2">
        <f t="shared" si="34"/>
        <v>445.73505</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108425.53000000003</v>
      </c>
      <c r="D1517" s="1">
        <v>0</v>
      </c>
      <c r="E1517" s="1">
        <v>0</v>
      </c>
      <c r="F1517" s="1">
        <v>0</v>
      </c>
      <c r="G1517" s="2">
        <f t="shared" si="34"/>
        <v>4120.1701400000011</v>
      </c>
      <c r="H1517" s="2">
        <f t="shared" si="35"/>
        <v>0.46999999997206032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108425.53</v>
      </c>
      <c r="D1576" s="1">
        <v>0</v>
      </c>
      <c r="E1576" s="1">
        <v>0</v>
      </c>
      <c r="F1576" s="1">
        <v>0</v>
      </c>
      <c r="G1576" s="2">
        <f t="shared" si="34"/>
        <v>10517.27641</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1246.42</v>
      </c>
      <c r="D1577" s="1">
        <v>0</v>
      </c>
      <c r="E1577" s="1">
        <v>0</v>
      </c>
      <c r="F1577" s="1">
        <v>0</v>
      </c>
      <c r="G1577" s="2">
        <f t="shared" si="34"/>
        <v>122.14916000000001</v>
      </c>
      <c r="H1577" s="2">
        <f t="shared" si="35"/>
        <v>0.42000000000007276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107179.11</v>
      </c>
      <c r="D1578" s="1">
        <v>0</v>
      </c>
      <c r="E1578" s="1">
        <v>0</v>
      </c>
      <c r="F1578" s="1">
        <v>0</v>
      </c>
      <c r="G1578" s="2">
        <f t="shared" si="34"/>
        <v>10610.731890000001</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21527</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1271362.1500000001</v>
      </c>
      <c r="I16" s="170">
        <f>'PR-RAS'!E6</f>
        <v>1342849.12</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1267834.4100000001</v>
      </c>
      <c r="I17" s="170">
        <f>'PR-RAS'!E151</f>
        <v>1341351.8</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21836.359999999793</v>
      </c>
      <c r="I18" s="170">
        <f>'PR-RAS'!E645</f>
        <v>6086.4000000000378</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1153794.3999999999</v>
      </c>
      <c r="I20" s="173">
        <f>BILANCA!E7</f>
        <v>1129026.4899999998</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110911.3</v>
      </c>
      <c r="I21" s="175">
        <f>BILANCA!E68</f>
        <v>114512.47</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89074.409999999989</v>
      </c>
      <c r="I22" s="175">
        <f>BILANCA!E176</f>
        <v>108425.52999999998</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1175631.29</v>
      </c>
      <c r="I23" s="177">
        <f>BILANCA!E237</f>
        <v>1135113.4299999997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1272007.26</v>
      </c>
      <c r="I27" s="175">
        <f>'RAS-funkcijski'!E114</f>
        <v>1358599.08</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1272007.26</v>
      </c>
      <c r="I28" s="179">
        <f>'RAS-funkcijski'!E141</f>
        <v>1358599.08</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1904.98</v>
      </c>
      <c r="I29" s="173">
        <f>'P-VRIO'!E5</f>
        <v>226.64</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1904.98</v>
      </c>
      <c r="I30" s="175">
        <f>'P-VRIO'!E22</f>
        <v>226.64</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89074.41</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108425.53000000003</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108425.53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1"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1271362.1500000001</v>
      </c>
      <c r="E6" s="51">
        <f>E7+E44+E50+E82+E106+E124+E133+E139</f>
        <v>1342849.12</v>
      </c>
      <c r="F6" s="52">
        <f t="shared" ref="F6:F131" si="0">IF(D6&lt;&gt;0,IF(E6/D6&gt;=100,"&gt;&gt;100",E6/D6*100),"-")</f>
        <v>105.62286442143962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1147008.8600000001</v>
      </c>
      <c r="E50" s="51">
        <f>E51+E54+E59+E62+E65+E68+E71+E74+E77</f>
        <v>1181820.29</v>
      </c>
      <c r="F50" s="52">
        <f t="shared" si="0"/>
        <v>103.03497481266186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10038.950000000001</v>
      </c>
      <c r="E54" s="51">
        <f t="shared" si="11"/>
        <v>8196.7900000000009</v>
      </c>
      <c r="F54" s="52">
        <f t="shared" si="0"/>
        <v>81.649873741775792</v>
      </c>
    </row>
    <row r="55" spans="1:6" ht="12.75" customHeight="1" x14ac:dyDescent="0.2">
      <c r="A55" s="53">
        <v>6321</v>
      </c>
      <c r="B55" s="86" t="s">
        <v>156</v>
      </c>
      <c r="C55" s="50" t="s">
        <v>157</v>
      </c>
      <c r="D55" s="242">
        <v>10038.950000000001</v>
      </c>
      <c r="E55" s="242">
        <v>8196.7900000000009</v>
      </c>
      <c r="F55" s="52">
        <f t="shared" si="0"/>
        <v>81.649873741775792</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1136969.9100000001</v>
      </c>
      <c r="E68" s="51">
        <f t="shared" si="15"/>
        <v>1173623.5</v>
      </c>
      <c r="F68" s="52">
        <f t="shared" si="0"/>
        <v>103.22379595780153</v>
      </c>
    </row>
    <row r="69" spans="1:6" ht="12.75" customHeight="1" x14ac:dyDescent="0.2">
      <c r="A69" s="53" t="s">
        <v>184</v>
      </c>
      <c r="B69" s="85" t="s">
        <v>185</v>
      </c>
      <c r="C69" s="50" t="s">
        <v>184</v>
      </c>
      <c r="D69" s="242">
        <v>1136029.6200000001</v>
      </c>
      <c r="E69" s="242">
        <v>1173185.5</v>
      </c>
      <c r="F69" s="52">
        <f t="shared" si="0"/>
        <v>103.27067880501212</v>
      </c>
    </row>
    <row r="70" spans="1:6" ht="24" x14ac:dyDescent="0.2">
      <c r="A70" s="53" t="s">
        <v>186</v>
      </c>
      <c r="B70" s="85" t="s">
        <v>187</v>
      </c>
      <c r="C70" s="50" t="s">
        <v>186</v>
      </c>
      <c r="D70" s="242">
        <v>940.29</v>
      </c>
      <c r="E70" s="242">
        <v>438</v>
      </c>
      <c r="F70" s="52">
        <f t="shared" si="0"/>
        <v>46.581373831477521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0.1</v>
      </c>
      <c r="E82" s="51">
        <f t="shared" si="19"/>
        <v>0</v>
      </c>
      <c r="F82" s="52">
        <f t="shared" si="0"/>
        <v>0</v>
      </c>
    </row>
    <row r="83" spans="1:6" ht="12.75" customHeight="1" x14ac:dyDescent="0.2">
      <c r="A83" s="53">
        <v>641</v>
      </c>
      <c r="B83" s="85" t="s">
        <v>212</v>
      </c>
      <c r="C83" s="50" t="s">
        <v>213</v>
      </c>
      <c r="D83" s="51">
        <f t="shared" ref="D83:E83" si="20">SUM(D84:D90)</f>
        <v>0.1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0.1</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7908</v>
      </c>
      <c r="E106" s="51">
        <f t="shared" si="23"/>
        <v>16341.02</v>
      </c>
      <c r="F106" s="52">
        <f t="shared" si="0"/>
        <v>206.63909964592818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7908</v>
      </c>
      <c r="E112" s="51">
        <f t="shared" si="25"/>
        <v>16341.02</v>
      </c>
      <c r="F112" s="52">
        <f t="shared" si="0"/>
        <v>206.63909964592818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7908</v>
      </c>
      <c r="E117" s="242">
        <v>16341.02</v>
      </c>
      <c r="F117" s="52">
        <f t="shared" si="0"/>
        <v>206.63909964592818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2250.71</v>
      </c>
      <c r="E124" s="51">
        <f t="shared" si="27"/>
        <v>4167.45</v>
      </c>
      <c r="F124" s="52">
        <f t="shared" si="0"/>
        <v>185.1615712375206</v>
      </c>
    </row>
    <row r="125" spans="1:6" ht="12.75" customHeight="1" x14ac:dyDescent="0.2">
      <c r="A125" s="53">
        <v>661</v>
      </c>
      <c r="B125" s="86" t="s">
        <v>296</v>
      </c>
      <c r="C125" s="50" t="s">
        <v>297</v>
      </c>
      <c r="D125" s="51">
        <f t="shared" ref="D125:E125" si="28">SUM(D126:D127)</f>
        <v>41.48</v>
      </c>
      <c r="E125" s="51">
        <f t="shared" si="28"/>
        <v>857.09</v>
      </c>
      <c r="F125" s="52">
        <f t="shared" si="0"/>
        <v>2066.2729026036645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41.48</v>
      </c>
      <c r="E127" s="242">
        <v>857.09</v>
      </c>
      <c r="F127" s="52">
        <f t="shared" si="0"/>
        <v>2066.2729026036645</v>
      </c>
    </row>
    <row r="128" spans="1:6" ht="24" x14ac:dyDescent="0.2">
      <c r="A128" s="53">
        <v>663</v>
      </c>
      <c r="B128" s="231" t="s">
        <v>302</v>
      </c>
      <c r="C128" s="50" t="s">
        <v>303</v>
      </c>
      <c r="D128" s="51">
        <f t="shared" ref="D128:E128" si="29">SUM(D129:D132)</f>
        <v>2209.23</v>
      </c>
      <c r="E128" s="51">
        <f t="shared" si="29"/>
        <v>3310.3599999999997</v>
      </c>
      <c r="F128" s="52">
        <f t="shared" si="0"/>
        <v>149.84225273058937</v>
      </c>
    </row>
    <row r="129" spans="1:6" ht="12.75" customHeight="1" x14ac:dyDescent="0.2">
      <c r="A129" s="53">
        <v>6631</v>
      </c>
      <c r="B129" s="86" t="s">
        <v>304</v>
      </c>
      <c r="C129" s="50" t="s">
        <v>305</v>
      </c>
      <c r="D129" s="242">
        <v>1738.67</v>
      </c>
      <c r="E129" s="242">
        <v>1271.55</v>
      </c>
      <c r="F129" s="52">
        <f t="shared" si="0"/>
        <v>73.133487090707263</v>
      </c>
    </row>
    <row r="130" spans="1:6" ht="12.75" customHeight="1" x14ac:dyDescent="0.2">
      <c r="A130" s="53">
        <v>6632</v>
      </c>
      <c r="B130" s="232" t="s">
        <v>306</v>
      </c>
      <c r="C130" s="50" t="s">
        <v>307</v>
      </c>
      <c r="D130" s="242">
        <v>470.56</v>
      </c>
      <c r="E130" s="242">
        <v>2038.81</v>
      </c>
      <c r="F130" s="52">
        <f t="shared" si="0"/>
        <v>433.2731213872832</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114194.48</v>
      </c>
      <c r="E133" s="51">
        <f t="shared" si="30"/>
        <v>140520.35999999999</v>
      </c>
      <c r="F133" s="52">
        <f t="shared" ref="F133:F223" si="31">IF(D133&lt;&gt;0,IF(E133/D133&gt;=100,"&gt;&gt;100",E133/D133*100),"-")</f>
        <v>123.05354864788561</v>
      </c>
    </row>
    <row r="134" spans="1:6" ht="24" x14ac:dyDescent="0.2">
      <c r="A134" s="53">
        <v>671</v>
      </c>
      <c r="B134" s="232" t="s">
        <v>314</v>
      </c>
      <c r="C134" s="50" t="s">
        <v>315</v>
      </c>
      <c r="D134" s="51">
        <f t="shared" ref="D134:E134" si="32">SUM(D135:D137)</f>
        <v>114194.48</v>
      </c>
      <c r="E134" s="51">
        <f t="shared" si="32"/>
        <v>140520.35999999999</v>
      </c>
      <c r="F134" s="52">
        <f t="shared" si="31"/>
        <v>123.05354864788561</v>
      </c>
    </row>
    <row r="135" spans="1:6" ht="12.75" customHeight="1" x14ac:dyDescent="0.2">
      <c r="A135" s="53">
        <v>6711</v>
      </c>
      <c r="B135" s="85" t="s">
        <v>316</v>
      </c>
      <c r="C135" s="50" t="s">
        <v>317</v>
      </c>
      <c r="D135" s="242">
        <v>114194.48</v>
      </c>
      <c r="E135" s="242">
        <v>133957.85999999999</v>
      </c>
      <c r="F135" s="52">
        <f t="shared" si="31"/>
        <v>117.30677349728286</v>
      </c>
    </row>
    <row r="136" spans="1:6" ht="24" x14ac:dyDescent="0.2">
      <c r="A136" s="53">
        <v>6712</v>
      </c>
      <c r="B136" s="232" t="s">
        <v>318</v>
      </c>
      <c r="C136" s="50" t="s">
        <v>319</v>
      </c>
      <c r="D136" s="242">
        <v>0</v>
      </c>
      <c r="E136" s="242">
        <v>6562.5</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1267834.4100000001</v>
      </c>
      <c r="E151" s="51">
        <f t="shared" si="35"/>
        <v>1341351.8</v>
      </c>
      <c r="F151" s="52">
        <f t="shared" si="31"/>
        <v>105.7986586749921</v>
      </c>
    </row>
    <row r="152" spans="1:6" ht="12.75" customHeight="1" x14ac:dyDescent="0.2">
      <c r="A152" s="53">
        <v>31</v>
      </c>
      <c r="B152" s="85" t="s">
        <v>349</v>
      </c>
      <c r="C152" s="50" t="s">
        <v>35</v>
      </c>
      <c r="D152" s="51">
        <f t="shared" ref="D152:E152" si="36">D153+D158+D159</f>
        <v>1115695.48</v>
      </c>
      <c r="E152" s="51">
        <f t="shared" si="36"/>
        <v>1178413.05</v>
      </c>
      <c r="F152" s="52">
        <f t="shared" si="31"/>
        <v>105.62138783604287</v>
      </c>
    </row>
    <row r="153" spans="1:6" ht="12.75" customHeight="1" x14ac:dyDescent="0.2">
      <c r="A153" s="53">
        <v>311</v>
      </c>
      <c r="B153" s="85" t="s">
        <v>350</v>
      </c>
      <c r="C153" s="50" t="s">
        <v>351</v>
      </c>
      <c r="D153" s="51">
        <f t="shared" ref="D153:E153" si="37">SUM(D154:D157)</f>
        <v>926643.05</v>
      </c>
      <c r="E153" s="51">
        <f t="shared" si="37"/>
        <v>977529.01</v>
      </c>
      <c r="F153" s="52">
        <f t="shared" si="31"/>
        <v>105.49143059994893</v>
      </c>
    </row>
    <row r="154" spans="1:6" ht="12.75" customHeight="1" x14ac:dyDescent="0.2">
      <c r="A154" s="53">
        <v>3111</v>
      </c>
      <c r="B154" s="85" t="s">
        <v>352</v>
      </c>
      <c r="C154" s="50" t="s">
        <v>353</v>
      </c>
      <c r="D154" s="242">
        <v>926643.05</v>
      </c>
      <c r="E154" s="242">
        <v>977529.01</v>
      </c>
      <c r="F154" s="52">
        <f t="shared" si="31"/>
        <v>105.49143059994893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37564.33</v>
      </c>
      <c r="E158" s="242">
        <v>39727.69</v>
      </c>
      <c r="F158" s="52">
        <f t="shared" si="31"/>
        <v>105.7590804893898</v>
      </c>
    </row>
    <row r="159" spans="1:6" ht="12.75" customHeight="1" x14ac:dyDescent="0.2">
      <c r="A159" s="53">
        <v>313</v>
      </c>
      <c r="B159" s="85" t="s">
        <v>362</v>
      </c>
      <c r="C159" s="50" t="s">
        <v>363</v>
      </c>
      <c r="D159" s="51">
        <f t="shared" ref="D159:E159" si="38">SUM(D160:D162)</f>
        <v>151488.1</v>
      </c>
      <c r="E159" s="51">
        <f t="shared" si="38"/>
        <v>161156.35</v>
      </c>
      <c r="F159" s="52">
        <f t="shared" si="31"/>
        <v>106.38218447521621</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151187.37</v>
      </c>
      <c r="E161" s="242">
        <v>161034.09</v>
      </c>
      <c r="F161" s="52">
        <f t="shared" si="31"/>
        <v>106.51292498837701</v>
      </c>
    </row>
    <row r="162" spans="1:6" ht="12.75" customHeight="1" x14ac:dyDescent="0.2">
      <c r="A162" s="53">
        <v>3133</v>
      </c>
      <c r="B162" s="85" t="s">
        <v>367</v>
      </c>
      <c r="C162" s="50" t="s">
        <v>368</v>
      </c>
      <c r="D162" s="242">
        <v>300.73</v>
      </c>
      <c r="E162" s="242">
        <v>122.26</v>
      </c>
      <c r="F162" s="52">
        <f t="shared" si="31"/>
        <v>40.654407608153491</v>
      </c>
    </row>
    <row r="163" spans="1:6" ht="12.75" customHeight="1" x14ac:dyDescent="0.2">
      <c r="A163" s="53">
        <v>32</v>
      </c>
      <c r="B163" s="85" t="s">
        <v>369</v>
      </c>
      <c r="C163" s="50" t="s">
        <v>370</v>
      </c>
      <c r="D163" s="51">
        <f t="shared" ref="D163:E163" si="39">D164+D169+D177+D187+D188</f>
        <v>145022.35</v>
      </c>
      <c r="E163" s="51">
        <f t="shared" si="39"/>
        <v>157532.60999999999</v>
      </c>
      <c r="F163" s="52">
        <f t="shared" si="31"/>
        <v>108.62643585626628</v>
      </c>
    </row>
    <row r="164" spans="1:6" ht="12.75" customHeight="1" x14ac:dyDescent="0.2">
      <c r="A164" s="53">
        <v>321</v>
      </c>
      <c r="B164" s="85" t="s">
        <v>371</v>
      </c>
      <c r="C164" s="50" t="s">
        <v>372</v>
      </c>
      <c r="D164" s="51">
        <f t="shared" ref="D164:E164" si="40">SUM(D165:D168)</f>
        <v>45467.4</v>
      </c>
      <c r="E164" s="51">
        <f t="shared" si="40"/>
        <v>40199.840000000004</v>
      </c>
      <c r="F164" s="52">
        <f t="shared" si="31"/>
        <v>88.414644338581056</v>
      </c>
    </row>
    <row r="165" spans="1:6" ht="12.75" customHeight="1" x14ac:dyDescent="0.2">
      <c r="A165" s="53">
        <v>3211</v>
      </c>
      <c r="B165" s="85" t="s">
        <v>373</v>
      </c>
      <c r="C165" s="50" t="s">
        <v>374</v>
      </c>
      <c r="D165" s="242">
        <v>3649.68</v>
      </c>
      <c r="E165" s="242">
        <v>5943.75</v>
      </c>
      <c r="F165" s="52">
        <f t="shared" si="31"/>
        <v>162.85674360491879</v>
      </c>
    </row>
    <row r="166" spans="1:6" ht="12.75" customHeight="1" x14ac:dyDescent="0.2">
      <c r="A166" s="53">
        <v>3212</v>
      </c>
      <c r="B166" s="85" t="s">
        <v>375</v>
      </c>
      <c r="C166" s="50" t="s">
        <v>376</v>
      </c>
      <c r="D166" s="242">
        <v>28451.88</v>
      </c>
      <c r="E166" s="242">
        <v>29607.24</v>
      </c>
      <c r="F166" s="52">
        <f t="shared" si="31"/>
        <v>104.0607509943104</v>
      </c>
    </row>
    <row r="167" spans="1:6" ht="12.75" customHeight="1" x14ac:dyDescent="0.2">
      <c r="A167" s="53">
        <v>3213</v>
      </c>
      <c r="B167" s="85" t="s">
        <v>377</v>
      </c>
      <c r="C167" s="50" t="s">
        <v>378</v>
      </c>
      <c r="D167" s="242">
        <v>10118.1</v>
      </c>
      <c r="E167" s="242">
        <v>0</v>
      </c>
      <c r="F167" s="52">
        <f t="shared" si="31"/>
        <v>0</v>
      </c>
    </row>
    <row r="168" spans="1:6" ht="12.75" customHeight="1" x14ac:dyDescent="0.2">
      <c r="A168" s="53">
        <v>3214</v>
      </c>
      <c r="B168" s="85" t="s">
        <v>379</v>
      </c>
      <c r="C168" s="50" t="s">
        <v>380</v>
      </c>
      <c r="D168" s="242">
        <v>3247.74</v>
      </c>
      <c r="E168" s="242">
        <v>4648.8500000000004</v>
      </c>
      <c r="F168" s="52">
        <f t="shared" si="31"/>
        <v>143.14107656401069</v>
      </c>
    </row>
    <row r="169" spans="1:6" ht="12.75" customHeight="1" x14ac:dyDescent="0.2">
      <c r="A169" s="53">
        <v>322</v>
      </c>
      <c r="B169" s="85" t="s">
        <v>381</v>
      </c>
      <c r="C169" s="50" t="s">
        <v>382</v>
      </c>
      <c r="D169" s="51">
        <f t="shared" ref="D169:E169" si="41">SUM(D170:D176)</f>
        <v>41387.89</v>
      </c>
      <c r="E169" s="51">
        <f t="shared" si="41"/>
        <v>52725.279999999999</v>
      </c>
      <c r="F169" s="52">
        <f t="shared" si="31"/>
        <v>127.39301278707372</v>
      </c>
    </row>
    <row r="170" spans="1:6" ht="12.75" customHeight="1" x14ac:dyDescent="0.2">
      <c r="A170" s="53">
        <v>3221</v>
      </c>
      <c r="B170" s="85" t="s">
        <v>383</v>
      </c>
      <c r="C170" s="50" t="s">
        <v>384</v>
      </c>
      <c r="D170" s="242">
        <v>8522.2999999999993</v>
      </c>
      <c r="E170" s="242">
        <v>13996.2</v>
      </c>
      <c r="F170" s="52">
        <f t="shared" si="31"/>
        <v>164.23031341304579</v>
      </c>
    </row>
    <row r="171" spans="1:6" ht="12.75" customHeight="1" x14ac:dyDescent="0.2">
      <c r="A171" s="53">
        <v>3222</v>
      </c>
      <c r="B171" s="85" t="s">
        <v>385</v>
      </c>
      <c r="C171" s="50" t="s">
        <v>386</v>
      </c>
      <c r="D171" s="242">
        <v>0</v>
      </c>
      <c r="E171" s="242">
        <v>1076.3800000000001</v>
      </c>
      <c r="F171" s="52" t="str">
        <f t="shared" si="31"/>
        <v>-</v>
      </c>
    </row>
    <row r="172" spans="1:6" ht="12.75" customHeight="1" x14ac:dyDescent="0.2">
      <c r="A172" s="53">
        <v>3223</v>
      </c>
      <c r="B172" s="85" t="s">
        <v>387</v>
      </c>
      <c r="C172" s="50" t="s">
        <v>388</v>
      </c>
      <c r="D172" s="242">
        <v>32433.09</v>
      </c>
      <c r="E172" s="242">
        <v>36025.49</v>
      </c>
      <c r="F172" s="52">
        <f t="shared" si="31"/>
        <v>111.0763420938307</v>
      </c>
    </row>
    <row r="173" spans="1:6" ht="12.75" customHeight="1" x14ac:dyDescent="0.2">
      <c r="A173" s="53">
        <v>3224</v>
      </c>
      <c r="B173" s="85" t="s">
        <v>389</v>
      </c>
      <c r="C173" s="50" t="s">
        <v>390</v>
      </c>
      <c r="D173" s="242">
        <v>297.39999999999998</v>
      </c>
      <c r="E173" s="242">
        <v>1076.04</v>
      </c>
      <c r="F173" s="52">
        <f t="shared" si="31"/>
        <v>361.81573638197716</v>
      </c>
    </row>
    <row r="174" spans="1:6" ht="12.75" customHeight="1" x14ac:dyDescent="0.2">
      <c r="A174" s="53">
        <v>3225</v>
      </c>
      <c r="B174" s="85" t="s">
        <v>391</v>
      </c>
      <c r="C174" s="50" t="s">
        <v>392</v>
      </c>
      <c r="D174" s="242">
        <v>135.1</v>
      </c>
      <c r="E174" s="242">
        <v>372.45</v>
      </c>
      <c r="F174" s="52">
        <f t="shared" si="31"/>
        <v>275.68467801628424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178.72</v>
      </c>
      <c r="F176" s="52" t="str">
        <f t="shared" si="31"/>
        <v>-</v>
      </c>
    </row>
    <row r="177" spans="1:6" ht="12.75" customHeight="1" x14ac:dyDescent="0.2">
      <c r="A177" s="53">
        <v>323</v>
      </c>
      <c r="B177" s="85" t="s">
        <v>397</v>
      </c>
      <c r="C177" s="50" t="s">
        <v>398</v>
      </c>
      <c r="D177" s="51">
        <f t="shared" ref="D177:E177" si="42">SUM(D178:D186)</f>
        <v>42138.47</v>
      </c>
      <c r="E177" s="51">
        <f t="shared" si="42"/>
        <v>45055</v>
      </c>
      <c r="F177" s="52">
        <f t="shared" si="31"/>
        <v>106.92130018009671</v>
      </c>
    </row>
    <row r="178" spans="1:6" ht="12.75" customHeight="1" x14ac:dyDescent="0.2">
      <c r="A178" s="53">
        <v>3231</v>
      </c>
      <c r="B178" s="85" t="s">
        <v>399</v>
      </c>
      <c r="C178" s="50" t="s">
        <v>400</v>
      </c>
      <c r="D178" s="242">
        <v>10508.37</v>
      </c>
      <c r="E178" s="242">
        <v>11854.5</v>
      </c>
      <c r="F178" s="52">
        <f t="shared" si="31"/>
        <v>112.8100742550938</v>
      </c>
    </row>
    <row r="179" spans="1:6" ht="12.75" customHeight="1" x14ac:dyDescent="0.2">
      <c r="A179" s="53">
        <v>3232</v>
      </c>
      <c r="B179" s="85" t="s">
        <v>401</v>
      </c>
      <c r="C179" s="50" t="s">
        <v>402</v>
      </c>
      <c r="D179" s="242">
        <v>8805.86</v>
      </c>
      <c r="E179" s="242">
        <v>3878.75</v>
      </c>
      <c r="F179" s="52">
        <f t="shared" si="31"/>
        <v>44.047372999343615</v>
      </c>
    </row>
    <row r="180" spans="1:6" ht="12.75" customHeight="1" x14ac:dyDescent="0.2">
      <c r="A180" s="53">
        <v>3233</v>
      </c>
      <c r="B180" s="85" t="s">
        <v>403</v>
      </c>
      <c r="C180" s="50" t="s">
        <v>404</v>
      </c>
      <c r="D180" s="242">
        <v>1545.42</v>
      </c>
      <c r="E180" s="242">
        <v>3470.13</v>
      </c>
      <c r="F180" s="52">
        <f t="shared" si="31"/>
        <v>224.54284272236674</v>
      </c>
    </row>
    <row r="181" spans="1:6" ht="12.75" customHeight="1" x14ac:dyDescent="0.2">
      <c r="A181" s="53">
        <v>3234</v>
      </c>
      <c r="B181" s="85" t="s">
        <v>405</v>
      </c>
      <c r="C181" s="50" t="s">
        <v>406</v>
      </c>
      <c r="D181" s="242">
        <v>6511.56</v>
      </c>
      <c r="E181" s="242">
        <v>6699.98</v>
      </c>
      <c r="F181" s="52">
        <f t="shared" si="31"/>
        <v>102.89362303349733</v>
      </c>
    </row>
    <row r="182" spans="1:6" ht="12.75" customHeight="1" x14ac:dyDescent="0.2">
      <c r="A182" s="53">
        <v>3235</v>
      </c>
      <c r="B182" s="85" t="s">
        <v>407</v>
      </c>
      <c r="C182" s="50" t="s">
        <v>408</v>
      </c>
      <c r="D182" s="242">
        <v>0</v>
      </c>
      <c r="E182" s="242">
        <v>965.83</v>
      </c>
      <c r="F182" s="52" t="str">
        <f t="shared" si="31"/>
        <v>-</v>
      </c>
    </row>
    <row r="183" spans="1:6" ht="12.75" customHeight="1" x14ac:dyDescent="0.2">
      <c r="A183" s="53">
        <v>3236</v>
      </c>
      <c r="B183" s="85" t="s">
        <v>409</v>
      </c>
      <c r="C183" s="50" t="s">
        <v>410</v>
      </c>
      <c r="D183" s="242">
        <v>1708.48</v>
      </c>
      <c r="E183" s="242">
        <v>2328.7800000000002</v>
      </c>
      <c r="F183" s="52">
        <f t="shared" si="31"/>
        <v>136.30712680277207</v>
      </c>
    </row>
    <row r="184" spans="1:6" ht="12.75" customHeight="1" x14ac:dyDescent="0.2">
      <c r="A184" s="53">
        <v>3237</v>
      </c>
      <c r="B184" s="85" t="s">
        <v>411</v>
      </c>
      <c r="C184" s="50" t="s">
        <v>412</v>
      </c>
      <c r="D184" s="242">
        <v>7514.7</v>
      </c>
      <c r="E184" s="242">
        <v>11157.21</v>
      </c>
      <c r="F184" s="52">
        <f t="shared" si="31"/>
        <v>148.47179528124875</v>
      </c>
    </row>
    <row r="185" spans="1:6" ht="12.75" customHeight="1" x14ac:dyDescent="0.2">
      <c r="A185" s="53">
        <v>3238</v>
      </c>
      <c r="B185" s="85" t="s">
        <v>413</v>
      </c>
      <c r="C185" s="50" t="s">
        <v>414</v>
      </c>
      <c r="D185" s="242">
        <v>1419.39</v>
      </c>
      <c r="E185" s="242">
        <v>1604.94</v>
      </c>
      <c r="F185" s="52">
        <f t="shared" si="31"/>
        <v>113.07251706719083</v>
      </c>
    </row>
    <row r="186" spans="1:6" ht="12.75" customHeight="1" x14ac:dyDescent="0.2">
      <c r="A186" s="53">
        <v>3239</v>
      </c>
      <c r="B186" s="85" t="s">
        <v>415</v>
      </c>
      <c r="C186" s="50" t="s">
        <v>416</v>
      </c>
      <c r="D186" s="242">
        <v>4124.6899999999996</v>
      </c>
      <c r="E186" s="242">
        <v>3094.88</v>
      </c>
      <c r="F186" s="52">
        <f t="shared" si="31"/>
        <v>75.033032785494186</v>
      </c>
    </row>
    <row r="187" spans="1:6" ht="12.75" customHeight="1" x14ac:dyDescent="0.2">
      <c r="A187" s="53">
        <v>324</v>
      </c>
      <c r="B187" s="85" t="s">
        <v>417</v>
      </c>
      <c r="C187" s="50" t="s">
        <v>418</v>
      </c>
      <c r="D187" s="242">
        <v>100.07</v>
      </c>
      <c r="E187" s="242">
        <v>106.55</v>
      </c>
      <c r="F187" s="52">
        <f t="shared" si="31"/>
        <v>106.47546717297891</v>
      </c>
    </row>
    <row r="188" spans="1:6" ht="12.75" customHeight="1" x14ac:dyDescent="0.2">
      <c r="A188" s="53">
        <v>329</v>
      </c>
      <c r="B188" s="85" t="s">
        <v>419</v>
      </c>
      <c r="C188" s="50" t="s">
        <v>420</v>
      </c>
      <c r="D188" s="51">
        <f t="shared" ref="D188:E188" si="43">SUM(D189:D195)</f>
        <v>15928.52</v>
      </c>
      <c r="E188" s="51">
        <f t="shared" si="43"/>
        <v>19445.939999999999</v>
      </c>
      <c r="F188" s="52">
        <f t="shared" si="31"/>
        <v>122.08252869695362</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799.08</v>
      </c>
      <c r="E190" s="242">
        <v>588.61</v>
      </c>
      <c r="F190" s="52">
        <f t="shared" si="31"/>
        <v>73.660960104119738</v>
      </c>
    </row>
    <row r="191" spans="1:6" ht="12.75" customHeight="1" x14ac:dyDescent="0.2">
      <c r="A191" s="53">
        <v>3293</v>
      </c>
      <c r="B191" s="85" t="s">
        <v>425</v>
      </c>
      <c r="C191" s="50" t="s">
        <v>426</v>
      </c>
      <c r="D191" s="242">
        <v>3941.13</v>
      </c>
      <c r="E191" s="242">
        <v>8591.07</v>
      </c>
      <c r="F191" s="52">
        <f t="shared" si="31"/>
        <v>217.98494340455656</v>
      </c>
    </row>
    <row r="192" spans="1:6" ht="12.75" customHeight="1" x14ac:dyDescent="0.2">
      <c r="A192" s="53">
        <v>3294</v>
      </c>
      <c r="B192" s="85" t="s">
        <v>427</v>
      </c>
      <c r="C192" s="50" t="s">
        <v>428</v>
      </c>
      <c r="D192" s="242">
        <v>13.27</v>
      </c>
      <c r="E192" s="242">
        <v>13.27</v>
      </c>
      <c r="F192" s="52">
        <f t="shared" si="31"/>
        <v>100</v>
      </c>
    </row>
    <row r="193" spans="1:6" ht="12.75" customHeight="1" x14ac:dyDescent="0.2">
      <c r="A193" s="53">
        <v>3295</v>
      </c>
      <c r="B193" s="85" t="s">
        <v>429</v>
      </c>
      <c r="C193" s="50" t="s">
        <v>430</v>
      </c>
      <c r="D193" s="242">
        <v>2232.9</v>
      </c>
      <c r="E193" s="242">
        <v>3687.59</v>
      </c>
      <c r="F193" s="52">
        <f t="shared" si="31"/>
        <v>165.14801379372116</v>
      </c>
    </row>
    <row r="194" spans="1:6" ht="12.75" customHeight="1" x14ac:dyDescent="0.2">
      <c r="A194" s="53" t="s">
        <v>431</v>
      </c>
      <c r="B194" s="85" t="s">
        <v>432</v>
      </c>
      <c r="C194" s="50" t="s">
        <v>431</v>
      </c>
      <c r="D194" s="242">
        <v>7133.85</v>
      </c>
      <c r="E194" s="242">
        <v>4043.87</v>
      </c>
      <c r="F194" s="52">
        <f t="shared" si="31"/>
        <v>56.68566061803935</v>
      </c>
    </row>
    <row r="195" spans="1:6" ht="12.75" customHeight="1" x14ac:dyDescent="0.2">
      <c r="A195" s="53">
        <v>3299</v>
      </c>
      <c r="B195" s="85" t="s">
        <v>433</v>
      </c>
      <c r="C195" s="50" t="s">
        <v>434</v>
      </c>
      <c r="D195" s="242">
        <v>1808.29</v>
      </c>
      <c r="E195" s="242">
        <v>2521.5300000000002</v>
      </c>
      <c r="F195" s="52">
        <f t="shared" si="31"/>
        <v>139.44278849078412</v>
      </c>
    </row>
    <row r="196" spans="1:6" ht="12.75" customHeight="1" x14ac:dyDescent="0.2">
      <c r="A196" s="53">
        <v>34</v>
      </c>
      <c r="B196" s="232" t="s">
        <v>435</v>
      </c>
      <c r="C196" s="50" t="s">
        <v>436</v>
      </c>
      <c r="D196" s="51">
        <f t="shared" ref="D196:E196" si="44">D197+D202+D210</f>
        <v>7116.58</v>
      </c>
      <c r="E196" s="51">
        <f t="shared" si="44"/>
        <v>3679.6</v>
      </c>
      <c r="F196" s="52">
        <f t="shared" si="31"/>
        <v>51.704610922662283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7116.58</v>
      </c>
      <c r="E210" s="51">
        <f t="shared" si="47"/>
        <v>3679.6</v>
      </c>
      <c r="F210" s="52">
        <f t="shared" si="31"/>
        <v>51.704610922662283</v>
      </c>
    </row>
    <row r="211" spans="1:6" ht="12.75" customHeight="1" x14ac:dyDescent="0.2">
      <c r="A211" s="53">
        <v>3431</v>
      </c>
      <c r="B211" s="232" t="s">
        <v>465</v>
      </c>
      <c r="C211" s="50" t="s">
        <v>466</v>
      </c>
      <c r="D211" s="242">
        <v>404.07</v>
      </c>
      <c r="E211" s="242">
        <v>456.61</v>
      </c>
      <c r="F211" s="52">
        <f t="shared" si="31"/>
        <v>113.00269755240429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6712.51</v>
      </c>
      <c r="E213" s="242">
        <v>3222.99</v>
      </c>
      <c r="F213" s="52">
        <f t="shared" si="31"/>
        <v>48.014677073106775</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990.64</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990.64</v>
      </c>
      <c r="F247" s="52" t="str">
        <f t="shared" si="61"/>
        <v>-</v>
      </c>
    </row>
    <row r="248" spans="1:6" ht="12.75" customHeight="1" x14ac:dyDescent="0.2">
      <c r="A248" s="53" t="s">
        <v>539</v>
      </c>
      <c r="B248" s="85" t="s">
        <v>202</v>
      </c>
      <c r="C248" s="50" t="s">
        <v>539</v>
      </c>
      <c r="D248" s="242">
        <v>0</v>
      </c>
      <c r="E248" s="242">
        <v>990.64</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735.9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735.9</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735.9</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1267834.4100000001</v>
      </c>
      <c r="E289" s="51">
        <f t="shared" si="79"/>
        <v>1341351.8</v>
      </c>
      <c r="F289" s="52">
        <f t="shared" si="76"/>
        <v>105.7986586749921</v>
      </c>
    </row>
    <row r="290" spans="1:6" ht="12.75" customHeight="1" x14ac:dyDescent="0.2">
      <c r="A290" s="53" t="s">
        <v>608</v>
      </c>
      <c r="B290" s="85" t="s">
        <v>619</v>
      </c>
      <c r="C290" s="50" t="s">
        <v>620</v>
      </c>
      <c r="D290" s="51">
        <f>IF(D6&gt;=D289,D6-D289,0)</f>
        <v>3527.7399999999907</v>
      </c>
      <c r="E290" s="51">
        <f>IF(E6&gt;=E289,E6-E289,0)</f>
        <v>1497.3200000000652</v>
      </c>
      <c r="F290" s="52">
        <f t="shared" si="76"/>
        <v>42.444171055692003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22136.73</v>
      </c>
      <c r="E292" s="242">
        <v>17452.560000000001</v>
      </c>
      <c r="F292" s="52">
        <f t="shared" si="76"/>
        <v>78.839828646778471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0.51</v>
      </c>
      <c r="E294" s="242">
        <v>0.51</v>
      </c>
      <c r="F294" s="52">
        <f t="shared" si="76"/>
        <v>100</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85.14</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85.14</v>
      </c>
      <c r="E311" s="51">
        <f t="shared" si="85"/>
        <v>0</v>
      </c>
      <c r="F311" s="52">
        <f t="shared" si="81"/>
        <v>0</v>
      </c>
    </row>
    <row r="312" spans="1:6" ht="12.75" customHeight="1" x14ac:dyDescent="0.2">
      <c r="A312" s="53">
        <v>721</v>
      </c>
      <c r="B312" s="85" t="s">
        <v>662</v>
      </c>
      <c r="C312" s="50" t="s">
        <v>663</v>
      </c>
      <c r="D312" s="51">
        <f t="shared" ref="D312:E312" si="86">SUM(D313:D316)</f>
        <v>85.14</v>
      </c>
      <c r="E312" s="51">
        <f t="shared" si="86"/>
        <v>0</v>
      </c>
      <c r="F312" s="52">
        <f t="shared" si="81"/>
        <v>0</v>
      </c>
    </row>
    <row r="313" spans="1:6" ht="12.75" customHeight="1" x14ac:dyDescent="0.2">
      <c r="A313" s="53">
        <v>7211</v>
      </c>
      <c r="B313" s="85" t="s">
        <v>664</v>
      </c>
      <c r="C313" s="50" t="s">
        <v>665</v>
      </c>
      <c r="D313" s="242">
        <v>85.14</v>
      </c>
      <c r="E313" s="242">
        <v>0</v>
      </c>
      <c r="F313" s="52">
        <f t="shared" si="81"/>
        <v>0</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4172.8500000000004</v>
      </c>
      <c r="E350" s="51">
        <f t="shared" si="95"/>
        <v>17247.28</v>
      </c>
      <c r="F350" s="52">
        <f t="shared" si="81"/>
        <v>413.3213511149454</v>
      </c>
    </row>
    <row r="351" spans="1:6" ht="12.75" customHeight="1" x14ac:dyDescent="0.2">
      <c r="A351" s="53">
        <v>41</v>
      </c>
      <c r="B351" s="85" t="s">
        <v>740</v>
      </c>
      <c r="C351" s="50" t="s">
        <v>741</v>
      </c>
      <c r="D351" s="51">
        <f t="shared" ref="D351:E351" si="96">D352+D356</f>
        <v>0</v>
      </c>
      <c r="E351" s="51">
        <f t="shared" si="96"/>
        <v>250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250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250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310">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4172.8500000000004</v>
      </c>
      <c r="E363" s="51">
        <f t="shared" si="99"/>
        <v>10684.78</v>
      </c>
      <c r="F363" s="52">
        <f t="shared" si="81"/>
        <v>256.05473477359595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2737.41</v>
      </c>
      <c r="E369" s="51">
        <f t="shared" si="101"/>
        <v>9583.01</v>
      </c>
      <c r="F369" s="52">
        <f t="shared" si="81"/>
        <v>350.07580157886468</v>
      </c>
    </row>
    <row r="370" spans="1:6" ht="12.75" customHeight="1" x14ac:dyDescent="0.2">
      <c r="A370" s="53">
        <v>4221</v>
      </c>
      <c r="B370" s="85" t="s">
        <v>674</v>
      </c>
      <c r="C370" s="50" t="s">
        <v>766</v>
      </c>
      <c r="D370" s="242">
        <v>2737.41</v>
      </c>
      <c r="E370" s="242">
        <v>9583.01</v>
      </c>
      <c r="F370" s="52">
        <f t="shared" si="81"/>
        <v>350.07580157886468</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1435.44</v>
      </c>
      <c r="E383" s="51">
        <f t="shared" si="103"/>
        <v>1101.77</v>
      </c>
      <c r="F383" s="52">
        <f t="shared" si="81"/>
        <v>76.754862620520541</v>
      </c>
    </row>
    <row r="384" spans="1:6" ht="12.75" customHeight="1" x14ac:dyDescent="0.2">
      <c r="A384" s="53">
        <v>4241</v>
      </c>
      <c r="B384" s="85" t="s">
        <v>783</v>
      </c>
      <c r="C384" s="50" t="s">
        <v>784</v>
      </c>
      <c r="D384" s="242">
        <v>1435.44</v>
      </c>
      <c r="E384" s="242">
        <v>1101.77</v>
      </c>
      <c r="F384" s="52">
        <f t="shared" si="81"/>
        <v>76.754862620520541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6312.5</v>
      </c>
      <c r="F402" s="52" t="str">
        <f t="shared" si="81"/>
        <v>-</v>
      </c>
    </row>
    <row r="403" spans="1:6" ht="12.75" customHeight="1" x14ac:dyDescent="0.2">
      <c r="A403" s="53">
        <v>451</v>
      </c>
      <c r="B403" s="85" t="s">
        <v>811</v>
      </c>
      <c r="C403" s="50" t="s">
        <v>812</v>
      </c>
      <c r="D403" s="242">
        <v>0</v>
      </c>
      <c r="E403" s="242">
        <v>6312.5</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4087.7100000000005</v>
      </c>
      <c r="E408" s="51">
        <f t="shared" si="111"/>
        <v>17247.28</v>
      </c>
      <c r="F408" s="52">
        <f t="shared" si="81"/>
        <v>421.93012713719895</v>
      </c>
    </row>
    <row r="409" spans="1:6" ht="12.75" customHeight="1" x14ac:dyDescent="0.2">
      <c r="A409" s="53">
        <v>92212</v>
      </c>
      <c r="B409" s="85" t="s">
        <v>823</v>
      </c>
      <c r="C409" s="50" t="s">
        <v>824</v>
      </c>
      <c r="D409" s="242">
        <v>259.60000000000002</v>
      </c>
      <c r="E409" s="242">
        <v>4383.8</v>
      </c>
      <c r="F409" s="52">
        <f t="shared" si="81"/>
        <v>1688.6748844375961</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1271447.29</v>
      </c>
      <c r="E412" s="51">
        <f>E6+E298</f>
        <v>1342849.12</v>
      </c>
      <c r="F412" s="52">
        <f t="shared" si="81"/>
        <v>105.61579159132897</v>
      </c>
    </row>
    <row r="413" spans="1:6" ht="12.75" customHeight="1" x14ac:dyDescent="0.2">
      <c r="A413" s="53" t="s">
        <v>608</v>
      </c>
      <c r="B413" s="85" t="s">
        <v>831</v>
      </c>
      <c r="C413" s="50" t="s">
        <v>832</v>
      </c>
      <c r="D413" s="51">
        <f t="shared" ref="D413:E413" si="112">D289+D350</f>
        <v>1272007.2600000002</v>
      </c>
      <c r="E413" s="51">
        <f t="shared" si="112"/>
        <v>1358599.08</v>
      </c>
      <c r="F413" s="52">
        <f t="shared" si="81"/>
        <v>106.80749416477386</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559.97000000020489</v>
      </c>
      <c r="E415" s="51">
        <f t="shared" si="114"/>
        <v>15749.959999999963</v>
      </c>
      <c r="F415" s="52">
        <f t="shared" si="81"/>
        <v>2812.6435344740253</v>
      </c>
    </row>
    <row r="416" spans="1:6" ht="12.75" customHeight="1" x14ac:dyDescent="0.2">
      <c r="A416" s="60" t="s">
        <v>837</v>
      </c>
      <c r="B416" s="232" t="s">
        <v>838</v>
      </c>
      <c r="C416" s="61" t="s">
        <v>839</v>
      </c>
      <c r="D416" s="51">
        <f t="shared" ref="D416:E416" si="115">IF(D292-D293+D409-D410&gt;=0,D292-D293+D409-D410,0)</f>
        <v>22396.329999999998</v>
      </c>
      <c r="E416" s="51">
        <f t="shared" si="115"/>
        <v>21836.36</v>
      </c>
      <c r="F416" s="52">
        <f t="shared" si="81"/>
        <v>97.499724285184229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0.51</v>
      </c>
      <c r="E418" s="62">
        <f t="shared" si="117"/>
        <v>0.51</v>
      </c>
      <c r="F418" s="57">
        <f t="shared" si="81"/>
        <v>100</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1271447.29</v>
      </c>
      <c r="E639" s="51">
        <f t="shared" si="180"/>
        <v>1342849.12</v>
      </c>
      <c r="F639" s="52">
        <f t="shared" si="119"/>
        <v>105.61579159132897</v>
      </c>
    </row>
    <row r="640" spans="1:6" ht="12.75" customHeight="1" x14ac:dyDescent="0.2">
      <c r="A640" s="53" t="s">
        <v>608</v>
      </c>
      <c r="B640" s="85" t="s">
        <v>1277</v>
      </c>
      <c r="C640" s="50" t="s">
        <v>1278</v>
      </c>
      <c r="D640" s="51">
        <f t="shared" ref="D640:E640" si="181">D413+D528</f>
        <v>1272007.2600000002</v>
      </c>
      <c r="E640" s="51">
        <f t="shared" si="181"/>
        <v>1358599.08</v>
      </c>
      <c r="F640" s="52">
        <f t="shared" si="119"/>
        <v>106.80749416477386</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559.97000000020489</v>
      </c>
      <c r="E642" s="51">
        <f t="shared" si="183"/>
        <v>15749.959999999963</v>
      </c>
      <c r="F642" s="52">
        <f t="shared" si="119"/>
        <v>2812.6435344740253</v>
      </c>
    </row>
    <row r="643" spans="1:6" ht="24" x14ac:dyDescent="0.2">
      <c r="A643" s="60" t="s">
        <v>1283</v>
      </c>
      <c r="B643" s="85" t="s">
        <v>1284</v>
      </c>
      <c r="C643" s="61" t="s">
        <v>1283</v>
      </c>
      <c r="D643" s="51">
        <f t="shared" ref="D643:E643" si="184">IF(D416-D417+D637-D638&gt;=0,D416-D417+D637-D638,0)</f>
        <v>22396.329999999998</v>
      </c>
      <c r="E643" s="51">
        <f t="shared" si="184"/>
        <v>21836.36</v>
      </c>
      <c r="F643" s="52">
        <f t="shared" si="119"/>
        <v>97.499724285184229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21836.359999999793</v>
      </c>
      <c r="E645" s="51">
        <f t="shared" si="186"/>
        <v>6086.4000000000378</v>
      </c>
      <c r="F645" s="52">
        <f t="shared" si="119"/>
        <v>27.87277733102081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87453.38</v>
      </c>
      <c r="E647" s="243">
        <v>105390.37</v>
      </c>
      <c r="F647" s="57">
        <f t="shared" si="119"/>
        <v>120.51034505470228</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23169.06</v>
      </c>
      <c r="E649" s="242">
        <v>21861.15</v>
      </c>
      <c r="F649" s="52">
        <f t="shared" ref="F649:F724" si="188">IF(D649&lt;&gt;0,IF(E649/D649&gt;=100,"&gt;&gt;100",E649/D649*100),"-")</f>
        <v>94.35492851242131</v>
      </c>
    </row>
    <row r="650" spans="1:6" ht="12.75" customHeight="1" x14ac:dyDescent="0.2">
      <c r="A650" s="53" t="s">
        <v>1296</v>
      </c>
      <c r="B650" s="85" t="s">
        <v>1297</v>
      </c>
      <c r="C650" s="50" t="s">
        <v>1296</v>
      </c>
      <c r="D650" s="242">
        <v>104044.03</v>
      </c>
      <c r="E650" s="242">
        <v>58195.09</v>
      </c>
      <c r="F650" s="52">
        <f t="shared" si="188"/>
        <v>55.933137153568538</v>
      </c>
    </row>
    <row r="651" spans="1:6" ht="12.75" customHeight="1" x14ac:dyDescent="0.2">
      <c r="A651" s="53" t="s">
        <v>1298</v>
      </c>
      <c r="B651" s="85" t="s">
        <v>1299</v>
      </c>
      <c r="C651" s="50" t="s">
        <v>1298</v>
      </c>
      <c r="D651" s="242">
        <v>105351.95</v>
      </c>
      <c r="E651" s="242">
        <v>72697.64</v>
      </c>
      <c r="F651" s="52">
        <f t="shared" si="188"/>
        <v>69.004550936171569</v>
      </c>
    </row>
    <row r="652" spans="1:6" ht="24" x14ac:dyDescent="0.2">
      <c r="A652" s="53">
        <v>11</v>
      </c>
      <c r="B652" s="85" t="s">
        <v>1300</v>
      </c>
      <c r="C652" s="50" t="s">
        <v>1301</v>
      </c>
      <c r="D652" s="51">
        <f t="shared" ref="D652:E652" si="189">+D649+D650-D651</f>
        <v>21861.14</v>
      </c>
      <c r="E652" s="51">
        <f t="shared" si="189"/>
        <v>7358.5999999999913</v>
      </c>
      <c r="F652" s="52">
        <f t="shared" si="188"/>
        <v>33.660641668275268</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57</v>
      </c>
      <c r="E654" s="262">
        <v>56</v>
      </c>
      <c r="F654" s="52">
        <f t="shared" si="188"/>
        <v>98.245614035087712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49</v>
      </c>
      <c r="E656" s="262">
        <v>47</v>
      </c>
      <c r="F656" s="52">
        <f t="shared" si="188"/>
        <v>95.918367346938766</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1134666.56</v>
      </c>
      <c r="E675" s="242">
        <v>1171289.08</v>
      </c>
      <c r="F675" s="52">
        <f t="shared" si="188"/>
        <v>103.22760194854072</v>
      </c>
    </row>
    <row r="676" spans="1:6" ht="24" x14ac:dyDescent="0.2">
      <c r="A676" s="53">
        <v>63613</v>
      </c>
      <c r="B676" s="232" t="s">
        <v>1349</v>
      </c>
      <c r="C676" s="50" t="s">
        <v>1350</v>
      </c>
      <c r="D676" s="242">
        <v>1363.06</v>
      </c>
      <c r="E676" s="242">
        <v>1896.42</v>
      </c>
      <c r="F676" s="52">
        <f t="shared" si="188"/>
        <v>139.12960544656875</v>
      </c>
    </row>
    <row r="677" spans="1:6" ht="24" x14ac:dyDescent="0.2">
      <c r="A677" s="53">
        <v>63622</v>
      </c>
      <c r="B677" s="232" t="s">
        <v>1351</v>
      </c>
      <c r="C677" s="50" t="s">
        <v>1352</v>
      </c>
      <c r="D677" s="242">
        <v>940.29</v>
      </c>
      <c r="E677" s="242">
        <v>438</v>
      </c>
      <c r="F677" s="52">
        <f t="shared" si="188"/>
        <v>46.581373831477521</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7317.65</v>
      </c>
      <c r="E710" s="242">
        <v>15478.11</v>
      </c>
      <c r="F710" s="52">
        <f t="shared" si="188"/>
        <v>211.51749537078163</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398.17</v>
      </c>
      <c r="E712" s="242">
        <v>0</v>
      </c>
      <c r="F712" s="52">
        <f t="shared" si="188"/>
        <v>0</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2180.4899999999998</v>
      </c>
      <c r="E716" s="242">
        <v>0</v>
      </c>
      <c r="F716" s="52">
        <f t="shared" si="188"/>
        <v>0</v>
      </c>
    </row>
    <row r="717" spans="1:6" ht="12.75" customHeight="1" x14ac:dyDescent="0.2">
      <c r="A717" s="53">
        <v>31215</v>
      </c>
      <c r="B717" s="85" t="s">
        <v>1413</v>
      </c>
      <c r="C717" s="50" t="s">
        <v>1414</v>
      </c>
      <c r="D717" s="242">
        <v>939.1</v>
      </c>
      <c r="E717" s="242">
        <v>2316.67</v>
      </c>
      <c r="F717" s="52">
        <f t="shared" si="188"/>
        <v>246.69044830156531</v>
      </c>
    </row>
    <row r="718" spans="1:6" ht="12.75" customHeight="1" x14ac:dyDescent="0.2">
      <c r="A718" s="53">
        <v>32121</v>
      </c>
      <c r="B718" s="85" t="s">
        <v>1415</v>
      </c>
      <c r="C718" s="50" t="s">
        <v>1416</v>
      </c>
      <c r="D718" s="242">
        <v>28451.88</v>
      </c>
      <c r="E718" s="242">
        <v>29607.24</v>
      </c>
      <c r="F718" s="52">
        <f t="shared" si="188"/>
        <v>104.0607509943104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1399.83</v>
      </c>
      <c r="E720" s="242">
        <v>2229.7800000000002</v>
      </c>
      <c r="F720" s="52">
        <f t="shared" si="188"/>
        <v>159.28934227727655</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6597.43</v>
      </c>
      <c r="E722" s="242">
        <v>6666.51</v>
      </c>
      <c r="F722" s="52">
        <f t="shared" si="188"/>
        <v>101.04707439108864</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46"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1264705.7</v>
      </c>
      <c r="E6" s="229">
        <f t="shared" si="0"/>
        <v>1243538.9599999997</v>
      </c>
      <c r="F6" s="230">
        <f t="shared" ref="F6:F260" si="1">IF(D6&gt;0,IF(E6/D6&gt;=100,"&gt;&gt;100",E6/D6*100),"-")</f>
        <v>98.326350549380763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1153794.3999999999</v>
      </c>
      <c r="E7" s="104">
        <f t="shared" si="2"/>
        <v>1129026.4899999998</v>
      </c>
      <c r="F7" s="93">
        <f t="shared" si="1"/>
        <v>97.853351515659966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30322.18</v>
      </c>
      <c r="E8" s="104">
        <f>E9+E10-E11</f>
        <v>30572.18</v>
      </c>
      <c r="F8" s="93">
        <f t="shared" si="1"/>
        <v>100.82447897875417</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27433.8</v>
      </c>
      <c r="E9" s="247">
        <v>27433.8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2888.38</v>
      </c>
      <c r="E10" s="247">
        <v>3138.38</v>
      </c>
      <c r="F10" s="93">
        <f t="shared" si="1"/>
        <v>108.65537083070787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1123472.22</v>
      </c>
      <c r="E12" s="104">
        <f t="shared" si="3"/>
        <v>1098454.3099999998</v>
      </c>
      <c r="F12" s="93">
        <f t="shared" si="1"/>
        <v>97.773161671945914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1041574.94</v>
      </c>
      <c r="E13" s="104">
        <f t="shared" si="4"/>
        <v>1024011.22</v>
      </c>
      <c r="F13" s="93">
        <f t="shared" si="1"/>
        <v>98.313734391497547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1846021.5</v>
      </c>
      <c r="E15" s="247">
        <v>1852334</v>
      </c>
      <c r="F15" s="93">
        <f t="shared" si="1"/>
        <v>100.34195159698844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53822.49</v>
      </c>
      <c r="E17" s="247">
        <v>53822.49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858269.05</v>
      </c>
      <c r="E18" s="247">
        <v>882145.27</v>
      </c>
      <c r="F18" s="93">
        <f t="shared" si="1"/>
        <v>102.78190387967503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43891.570000000065</v>
      </c>
      <c r="E19" s="104">
        <f t="shared" si="5"/>
        <v>38005.429999999993</v>
      </c>
      <c r="F19" s="93">
        <f t="shared" si="1"/>
        <v>86.589361009414645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318337.64</v>
      </c>
      <c r="E20" s="247">
        <v>328618.46999999997</v>
      </c>
      <c r="F20" s="93">
        <f t="shared" si="1"/>
        <v>103.22953641297332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5461.15</v>
      </c>
      <c r="E21" s="247">
        <v>5461.15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3992.34</v>
      </c>
      <c r="E22" s="247">
        <v>3992.34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8908.23</v>
      </c>
      <c r="E23" s="247">
        <v>8908.23</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5090.76</v>
      </c>
      <c r="E24" s="247">
        <v>5090.76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13612.6</v>
      </c>
      <c r="E25" s="247">
        <v>13612.6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310.2</v>
      </c>
      <c r="E26" s="247">
        <v>310.2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311821.34999999998</v>
      </c>
      <c r="E28" s="247">
        <v>327988.32</v>
      </c>
      <c r="F28" s="93">
        <f t="shared" si="1"/>
        <v>105.18468988733454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37474.820000000007</v>
      </c>
      <c r="E35" s="104">
        <f t="shared" si="7"/>
        <v>35906.769999999997</v>
      </c>
      <c r="F35" s="93">
        <f t="shared" si="1"/>
        <v>95.815723731294739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54000.44</v>
      </c>
      <c r="E36" s="247">
        <v>53396.34</v>
      </c>
      <c r="F36" s="93">
        <f t="shared" si="1"/>
        <v>98.881305411585529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8.57</v>
      </c>
      <c r="E37" s="247">
        <v>8.57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16534.189999999999</v>
      </c>
      <c r="E40" s="247">
        <v>17498.14</v>
      </c>
      <c r="F40" s="93">
        <f t="shared" si="1"/>
        <v>105.8300406611996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530.89</v>
      </c>
      <c r="E41" s="104">
        <f t="shared" si="8"/>
        <v>530.89</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530.89</v>
      </c>
      <c r="E42" s="247">
        <v>530.89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27668.19</v>
      </c>
      <c r="E54" s="247">
        <v>28040.639999999999</v>
      </c>
      <c r="F54" s="93">
        <f t="shared" si="1"/>
        <v>101.34613070099634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27668.19</v>
      </c>
      <c r="E55" s="247">
        <v>28040.639999999999</v>
      </c>
      <c r="F55" s="93">
        <f t="shared" si="1"/>
        <v>101.34613070099634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110911.3</v>
      </c>
      <c r="E68" s="104">
        <f t="shared" si="13"/>
        <v>114512.47</v>
      </c>
      <c r="F68" s="93">
        <f t="shared" si="1"/>
        <v>103.24689188567801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21861.14</v>
      </c>
      <c r="E69" s="104">
        <f t="shared" si="14"/>
        <v>7358.6</v>
      </c>
      <c r="F69" s="93">
        <f t="shared" si="1"/>
        <v>33.660641668275311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21861.14</v>
      </c>
      <c r="E70" s="104">
        <f t="shared" si="15"/>
        <v>7358.6</v>
      </c>
      <c r="F70" s="93">
        <f t="shared" si="1"/>
        <v>33.660641668275311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21861.14</v>
      </c>
      <c r="E72" s="247">
        <v>7358.6</v>
      </c>
      <c r="F72" s="93">
        <f t="shared" si="1"/>
        <v>33.660641668275311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1596.27</v>
      </c>
      <c r="E78" s="104">
        <f>E79+SUM(E82:E84)-E85+E86</f>
        <v>1762.98</v>
      </c>
      <c r="F78" s="93">
        <f t="shared" si="1"/>
        <v>110.44372192674172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570.59</v>
      </c>
      <c r="E84" s="247">
        <v>570.58000000000004</v>
      </c>
      <c r="F84" s="93">
        <f t="shared" si="1"/>
        <v>99.99824742810074</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1025.68</v>
      </c>
      <c r="E86" s="247">
        <v>1192.4000000000001</v>
      </c>
      <c r="F86" s="93">
        <f t="shared" si="1"/>
        <v>116.25458232587162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0.51</v>
      </c>
      <c r="E146" s="104">
        <f t="shared" si="26"/>
        <v>0.52</v>
      </c>
      <c r="F146" s="93">
        <f t="shared" si="1"/>
        <v>101.96078431372548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0.51</v>
      </c>
      <c r="E159" s="247">
        <v>0.52</v>
      </c>
      <c r="F159" s="93">
        <f t="shared" si="1"/>
        <v>101.96078431372548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87453.38</v>
      </c>
      <c r="E170" s="104">
        <f t="shared" si="29"/>
        <v>105390.37</v>
      </c>
      <c r="F170" s="93">
        <f t="shared" si="1"/>
        <v>120.51034505470228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87453.38</v>
      </c>
      <c r="E173" s="247">
        <v>105390.37</v>
      </c>
      <c r="F173" s="93">
        <f t="shared" si="1"/>
        <v>120.51034505470228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1264705.7</v>
      </c>
      <c r="E175" s="104">
        <f t="shared" si="30"/>
        <v>1243538.9599999997</v>
      </c>
      <c r="F175" s="93">
        <f t="shared" si="1"/>
        <v>98.326350549380763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89074.409999999989</v>
      </c>
      <c r="E176" s="104">
        <f t="shared" si="31"/>
        <v>108425.52999999998</v>
      </c>
      <c r="F176" s="93">
        <f t="shared" si="1"/>
        <v>121.72466817349674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89074.409999999989</v>
      </c>
      <c r="E177" s="104">
        <f t="shared" si="32"/>
        <v>108425.52999999998</v>
      </c>
      <c r="F177" s="93">
        <f t="shared" si="1"/>
        <v>121.72466817349674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87467.51</v>
      </c>
      <c r="E178" s="247">
        <v>105444.18</v>
      </c>
      <c r="F178" s="93">
        <f t="shared" si="1"/>
        <v>120.55239711293942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448.65</v>
      </c>
      <c r="E179" s="247">
        <v>1688.29</v>
      </c>
      <c r="F179" s="93">
        <f t="shared" si="1"/>
        <v>376.30446896244291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38.869999999999997</v>
      </c>
      <c r="E180" s="104">
        <f t="shared" si="33"/>
        <v>46.64</v>
      </c>
      <c r="F180" s="93">
        <f t="shared" si="1"/>
        <v>119.98970928736816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38.869999999999997</v>
      </c>
      <c r="E183" s="247">
        <v>46.64</v>
      </c>
      <c r="F183" s="93">
        <f t="shared" si="1"/>
        <v>119.98970928736816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1119.3800000000001</v>
      </c>
      <c r="E188" s="247">
        <v>1246.42</v>
      </c>
      <c r="F188" s="93">
        <f t="shared" si="1"/>
        <v>111.34913970233522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1175631.29</v>
      </c>
      <c r="E237" s="104">
        <f t="shared" si="41"/>
        <v>1135113.4299999997</v>
      </c>
      <c r="F237" s="93">
        <f t="shared" si="1"/>
        <v>96.553523171367758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1153794.42</v>
      </c>
      <c r="E238" s="104">
        <f t="shared" si="42"/>
        <v>1129026.5199999998</v>
      </c>
      <c r="F238" s="93">
        <f t="shared" si="1"/>
        <v>97.853352419575728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1277488.51</v>
      </c>
      <c r="E239" s="104">
        <f t="shared" si="43"/>
        <v>1252720.6099999999</v>
      </c>
      <c r="F239" s="93">
        <f t="shared" si="1"/>
        <v>98.061203697244977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1270085.08</v>
      </c>
      <c r="E240" s="247">
        <v>1245317.18</v>
      </c>
      <c r="F240" s="93">
        <f t="shared" si="1"/>
        <v>98.049902294734451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7403.43</v>
      </c>
      <c r="E241" s="247">
        <v>7403.43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123694.09</v>
      </c>
      <c r="E242" s="104">
        <f t="shared" si="44"/>
        <v>123694.09</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123694.09</v>
      </c>
      <c r="E243" s="247"/>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123694.09</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21836.36</v>
      </c>
      <c r="E245" s="104">
        <f t="shared" si="45"/>
        <v>6086.4</v>
      </c>
      <c r="F245" s="93">
        <f t="shared" si="1"/>
        <v>27.872777331020369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21836.36</v>
      </c>
      <c r="E246" s="104">
        <f t="shared" si="46"/>
        <v>6086.4</v>
      </c>
      <c r="F246" s="93">
        <f t="shared" si="1"/>
        <v>27.872777331020369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21836.36</v>
      </c>
      <c r="E247" s="247">
        <v>6086.4</v>
      </c>
      <c r="F247" s="93">
        <f t="shared" si="1"/>
        <v>27.872777331020369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0.51</v>
      </c>
      <c r="E255" s="247">
        <v>0.51</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53925.96</v>
      </c>
      <c r="E259" s="104">
        <f t="shared" si="49"/>
        <v>108348.5</v>
      </c>
      <c r="F259" s="93">
        <f t="shared" si="1"/>
        <v>200.9208551873717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53925.96</v>
      </c>
      <c r="E260" s="248">
        <v>108348.5</v>
      </c>
      <c r="F260" s="97">
        <f t="shared" si="1"/>
        <v>200.9208551873717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0.51</v>
      </c>
      <c r="E264" s="247">
        <v>0.52</v>
      </c>
      <c r="F264" s="93">
        <f t="shared" si="50"/>
        <v>101.96078431372548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1025.68</v>
      </c>
      <c r="E268" s="247">
        <v>1192.4000000000001</v>
      </c>
      <c r="F268" s="93">
        <f t="shared" si="50"/>
        <v>116.25458232587162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89074.41</v>
      </c>
      <c r="E288" s="247">
        <v>108425.53</v>
      </c>
      <c r="F288" s="93">
        <f t="shared" si="50"/>
        <v>121.72466817349674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1138.5899999999999</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107.83</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8" workbookViewId="0">
      <selection activeCell="D120" sqref="D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3420</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2536</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2537</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2544</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2567</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2578</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2591</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2592</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2597</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2666</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2667</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2668</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2669</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2670</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2671</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2672</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2673</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2674</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2675</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2676</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2677</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2678</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1604</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1272007.26</v>
      </c>
      <c r="E114" s="81">
        <f t="shared" si="22"/>
        <v>1358599.08</v>
      </c>
      <c r="F114" s="63">
        <f t="shared" si="1"/>
        <v>106.80749416477389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1272007.26</v>
      </c>
      <c r="E118" s="81">
        <f t="shared" si="24"/>
        <v>1358599.08</v>
      </c>
      <c r="F118" s="63">
        <f t="shared" si="1"/>
        <v>106.80749416477389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1272007.26</v>
      </c>
      <c r="E119" s="249">
        <v>1358599.08</v>
      </c>
      <c r="F119" s="63">
        <f t="shared" si="1"/>
        <v>106.80749416477389</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1631</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1272007.26</v>
      </c>
      <c r="E141" s="106">
        <f t="shared" si="28"/>
        <v>1358599.08</v>
      </c>
      <c r="F141" s="82">
        <f t="shared" si="1"/>
        <v>106.80749416477389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G32" sqref="G3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2787</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1904.98</v>
      </c>
      <c r="E5" s="107">
        <f t="shared" si="0"/>
        <v>226.64</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1904.98</v>
      </c>
      <c r="E22" s="108">
        <f t="shared" si="3"/>
        <v>226.64</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2824</v>
      </c>
      <c r="C23" s="92" t="s">
        <v>2825</v>
      </c>
      <c r="D23" s="81">
        <f t="shared" ref="D23:E23" si="4">SUM(D24:D29)</f>
        <v>1904.98</v>
      </c>
      <c r="E23" s="108">
        <f t="shared" si="4"/>
        <v>226.64</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2798</v>
      </c>
      <c r="C25" s="92" t="s">
        <v>2827</v>
      </c>
      <c r="D25" s="249">
        <v>1904.98</v>
      </c>
      <c r="E25" s="250">
        <v>226.64</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F8" sqref="F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58" t="s">
        <v>2858</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89074.41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1375952.79</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1575.56</v>
      </c>
      <c r="E7" s="37"/>
      <c r="F7" s="37"/>
      <c r="G7" s="37"/>
      <c r="H7" s="37"/>
      <c r="I7" s="37"/>
      <c r="J7" s="37"/>
      <c r="K7" s="37"/>
      <c r="L7" s="37"/>
      <c r="M7" s="37"/>
      <c r="N7" s="37"/>
      <c r="O7" s="37"/>
      <c r="P7" s="37"/>
      <c r="Q7" s="37"/>
      <c r="R7" s="37"/>
      <c r="S7" s="37"/>
      <c r="T7" s="37"/>
      <c r="U7" s="37"/>
    </row>
    <row r="8" spans="1:24" ht="12.75" customHeight="1" x14ac:dyDescent="0.2">
      <c r="A8" s="114" t="s">
        <v>2272</v>
      </c>
      <c r="B8" s="115" t="s">
        <v>2866</v>
      </c>
      <c r="C8" s="186" t="s">
        <v>2867</v>
      </c>
      <c r="D8" s="40">
        <f>SUM(D9:D16)</f>
        <v>1359998.68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2868</v>
      </c>
      <c r="D9" s="254">
        <v>1197059.93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2869</v>
      </c>
      <c r="D10" s="254">
        <v>158268.51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2870</v>
      </c>
      <c r="C11" s="186" t="s">
        <v>2871</v>
      </c>
      <c r="D11" s="254">
        <v>4670.24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2877</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2878</v>
      </c>
      <c r="D17" s="254">
        <v>14378.55</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2309</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2313</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1356601.67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1448.52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2897</v>
      </c>
      <c r="C26" s="186" t="s">
        <v>2898</v>
      </c>
      <c r="D26" s="40">
        <f>SUM(D27:D34)</f>
        <v>1340774.5999999999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2899</v>
      </c>
      <c r="D27" s="254">
        <v>1179083.26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2900</v>
      </c>
      <c r="D28" s="254">
        <v>157028.87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2870</v>
      </c>
      <c r="C29" s="186" t="s">
        <v>2901</v>
      </c>
      <c r="D29" s="254">
        <v>4662.47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2906</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2907</v>
      </c>
      <c r="D35" s="254">
        <v>14378.55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2309</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2313</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108425.53000000003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2309</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2313</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108425.53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1246.42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2845</v>
      </c>
      <c r="C103" s="186" t="s">
        <v>2996</v>
      </c>
      <c r="D103" s="254">
        <v>107179.11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5"/>
      <c r="C1" s="365"/>
      <c r="D1" s="365"/>
      <c r="E1" s="71" t="s">
        <v>3000</v>
      </c>
      <c r="F1" s="71"/>
      <c r="G1" s="71"/>
      <c r="H1" s="71"/>
      <c r="I1" s="71"/>
      <c r="J1" s="71"/>
      <c r="K1" s="71"/>
      <c r="L1" s="71"/>
      <c r="M1" s="71"/>
      <c r="N1" s="71"/>
      <c r="O1" s="71"/>
      <c r="P1" s="71"/>
    </row>
    <row r="2" spans="1:16" ht="37.5" customHeight="1" x14ac:dyDescent="0.2">
      <c r="A2" s="369" t="s">
        <v>3001</v>
      </c>
      <c r="B2" s="365"/>
      <c r="C2" s="365"/>
      <c r="D2" s="365"/>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21527</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Zubčić</cp:lastModifiedBy>
  <cp:lastPrinted>2024-02-05T13:54:50Z</cp:lastPrinted>
  <dcterms:created xsi:type="dcterms:W3CDTF">2022-04-01T05:14:30Z</dcterms:created>
  <dcterms:modified xsi:type="dcterms:W3CDTF">2024-02-05T13:54:52Z</dcterms:modified>
</cp:coreProperties>
</file>